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C:\Users\O\Desktop\POSĖDŽIAI\Kolegijos posėdžiai\2026-01-27\"/>
    </mc:Choice>
  </mc:AlternateContent>
  <xr:revisionPtr revIDLastSave="0" documentId="13_ncr:1_{7C65C860-ADA4-4A51-804C-AF892F7ACD6F}" xr6:coauthVersionLast="47" xr6:coauthVersionMax="47" xr10:uidLastSave="{00000000-0000-0000-0000-000000000000}"/>
  <bookViews>
    <workbookView xWindow="-120" yWindow="-120" windowWidth="29040" windowHeight="15720" xr2:uid="{00000000-000D-0000-FFFF-FFFF00000000}"/>
  </bookViews>
  <sheets>
    <sheet name="1 lentelė rezultatai" sheetId="1" r:id="rId1"/>
    <sheet name=" 2 lentelė išankst sąlygos" sheetId="2" r:id="rId2"/>
    <sheet name="3 lentelė poreikis" sheetId="6" r:id="rId3"/>
  </sheets>
  <definedNames>
    <definedName name="_Hlk117169738" localSheetId="0">'1 lentelė rezultatai'!$B$72</definedName>
    <definedName name="_Hlk117169785" localSheetId="0">'1 lentelė rezultatai'!$B$83</definedName>
    <definedName name="_Hlk120091780" localSheetId="0">'1 lentelė rezultatai'!$B$69</definedName>
    <definedName name="_Hlk126322315" localSheetId="0">'1 lentelė rezultatai'!$S$9</definedName>
    <definedName name="_Hlk157089979" localSheetId="0">'1 lentelė rezultatai'!#REF!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54" i="6" l="1"/>
  <c r="L44" i="6"/>
  <c r="L30" i="6"/>
  <c r="L5" i="6" s="1"/>
  <c r="L23" i="6"/>
  <c r="L6" i="6"/>
  <c r="T101" i="1" l="1"/>
  <c r="R101" i="1"/>
  <c r="T95" i="1"/>
  <c r="R95" i="1"/>
  <c r="T92" i="1"/>
  <c r="R92" i="1"/>
  <c r="T93" i="1"/>
  <c r="R93" i="1"/>
  <c r="T83" i="1"/>
  <c r="R83" i="1"/>
  <c r="T67" i="1"/>
  <c r="R67" i="1"/>
  <c r="T69" i="1"/>
  <c r="R69" i="1"/>
  <c r="T59" i="1"/>
  <c r="R59" i="1"/>
  <c r="T52" i="1"/>
  <c r="R52" i="1"/>
  <c r="T23" i="1"/>
  <c r="R23" i="1"/>
  <c r="T25" i="1"/>
  <c r="R25" i="1"/>
  <c r="P79" i="1"/>
  <c r="N79" i="1"/>
  <c r="P47" i="1"/>
  <c r="N47" i="1"/>
  <c r="P23" i="1"/>
  <c r="N23" i="1"/>
  <c r="P101" i="1" l="1"/>
  <c r="N101" i="1"/>
  <c r="P95" i="1"/>
  <c r="N95" i="1"/>
  <c r="P83" i="1"/>
  <c r="N83" i="1"/>
  <c r="P92" i="1"/>
  <c r="N92" i="1"/>
  <c r="P67" i="1" l="1"/>
  <c r="N67" i="1"/>
  <c r="P69" i="1"/>
  <c r="N69" i="1"/>
  <c r="P59" i="1"/>
  <c r="N59" i="1"/>
  <c r="P52" i="1"/>
  <c r="N52" i="1"/>
  <c r="P42" i="1"/>
  <c r="N42" i="1"/>
  <c r="P43" i="1"/>
  <c r="N43" i="1"/>
  <c r="P34" i="1"/>
  <c r="N34" i="1"/>
  <c r="P25" i="1"/>
  <c r="N25" i="1"/>
  <c r="M25" i="1" s="1"/>
  <c r="L47" i="1"/>
  <c r="L23" i="1"/>
  <c r="J23" i="1"/>
  <c r="Q25" i="1"/>
  <c r="I25" i="1"/>
  <c r="T79" i="1"/>
  <c r="R79" i="1"/>
  <c r="L79" i="1"/>
  <c r="J79" i="1"/>
  <c r="Q102" i="1"/>
  <c r="M102" i="1"/>
  <c r="I102" i="1"/>
  <c r="Q101" i="1"/>
  <c r="M101" i="1"/>
  <c r="I101" i="1"/>
  <c r="T47" i="1"/>
  <c r="R47" i="1"/>
  <c r="J47" i="1"/>
  <c r="I59" i="1"/>
  <c r="Q61" i="1"/>
  <c r="M61" i="1"/>
  <c r="I61" i="1"/>
  <c r="Q59" i="1"/>
  <c r="M59" i="1"/>
  <c r="Q28" i="1"/>
  <c r="M28" i="1"/>
  <c r="I28" i="1"/>
  <c r="Q34" i="1"/>
  <c r="M34" i="1"/>
  <c r="I34" i="1"/>
  <c r="Q37" i="1"/>
  <c r="M37" i="1"/>
  <c r="I37" i="1"/>
  <c r="R104" i="1" l="1"/>
  <c r="N104" i="1"/>
  <c r="J104" i="1"/>
  <c r="G107" i="1" s="1"/>
  <c r="T104" i="1"/>
  <c r="P104" i="1"/>
  <c r="Q79" i="1"/>
  <c r="I23" i="1"/>
  <c r="L104" i="1"/>
  <c r="M47" i="1"/>
  <c r="Q47" i="1"/>
  <c r="Q23" i="1"/>
  <c r="M23" i="1"/>
  <c r="M79" i="1"/>
  <c r="Q83" i="1"/>
  <c r="M83" i="1"/>
  <c r="I83" i="1"/>
  <c r="Q86" i="1"/>
  <c r="M86" i="1"/>
  <c r="I86" i="1"/>
  <c r="M95" i="1"/>
  <c r="Q92" i="1"/>
  <c r="M92" i="1"/>
  <c r="I92" i="1"/>
  <c r="Q93" i="1"/>
  <c r="M93" i="1"/>
  <c r="I93" i="1"/>
  <c r="Q97" i="1"/>
  <c r="M97" i="1"/>
  <c r="I97" i="1"/>
  <c r="Q95" i="1"/>
  <c r="I95" i="1"/>
  <c r="I52" i="1"/>
  <c r="Q52" i="1"/>
  <c r="M52" i="1"/>
  <c r="Q54" i="1"/>
  <c r="M54" i="1"/>
  <c r="I54" i="1"/>
  <c r="I47" i="1" s="1"/>
  <c r="Q44" i="1"/>
  <c r="M44" i="1"/>
  <c r="I44" i="1"/>
  <c r="Q43" i="1"/>
  <c r="M43" i="1"/>
  <c r="I43" i="1"/>
  <c r="Q42" i="1"/>
  <c r="M42" i="1"/>
  <c r="I42" i="1"/>
  <c r="Q67" i="1"/>
  <c r="M67" i="1"/>
  <c r="I67" i="1"/>
  <c r="Q72" i="1"/>
  <c r="M72" i="1"/>
  <c r="I72" i="1"/>
  <c r="Q69" i="1"/>
  <c r="M69" i="1"/>
  <c r="I69" i="1"/>
  <c r="G108" i="1" l="1"/>
  <c r="G106" i="1"/>
  <c r="I104" i="1"/>
  <c r="M104" i="1"/>
  <c r="Q104" i="1"/>
  <c r="I79" i="1"/>
</calcChain>
</file>

<file path=xl/sharedStrings.xml><?xml version="1.0" encoding="utf-8"?>
<sst xmlns="http://schemas.openxmlformats.org/spreadsheetml/2006/main" count="660" uniqueCount="376">
  <si>
    <t>Nr.</t>
  </si>
  <si>
    <t>Kodas</t>
  </si>
  <si>
    <t>Pavadinimas, mato vnt.</t>
  </si>
  <si>
    <t xml:space="preserve">Iš viso </t>
  </si>
  <si>
    <t>1.1.</t>
  </si>
  <si>
    <t>1.1.1.</t>
  </si>
  <si>
    <t>Tikslas, uždavinys, priemonė</t>
  </si>
  <si>
    <t>1.</t>
  </si>
  <si>
    <t>Iš jų: Lietuvos Respublikos valstybės biudžeto lėšos</t>
  </si>
  <si>
    <t>Stebėsenos rodikliai</t>
  </si>
  <si>
    <t>Pradinė rodiklio reikšmė (metai)</t>
  </si>
  <si>
    <t>Iš jų: ES ir kitos tarptautinės paramos lėšos</t>
  </si>
  <si>
    <t>Ataskaitiniu laikotarpiu pasiekta rodiklio reikšmė</t>
  </si>
  <si>
    <r>
      <t xml:space="preserve">______ </t>
    </r>
    <r>
      <rPr>
        <u/>
        <sz val="12"/>
        <color theme="1"/>
        <rFont val="Times New Roman"/>
        <family val="1"/>
        <charset val="186"/>
      </rPr>
      <t>Nr.</t>
    </r>
    <r>
      <rPr>
        <sz val="12"/>
        <color theme="1"/>
        <rFont val="Times New Roman"/>
        <family val="1"/>
        <charset val="186"/>
      </rPr>
      <t xml:space="preserve"> _____</t>
    </r>
  </si>
  <si>
    <t>2.</t>
  </si>
  <si>
    <t>3.</t>
  </si>
  <si>
    <t>Eil. Nr.</t>
  </si>
  <si>
    <t>Iš viso:</t>
  </si>
  <si>
    <r>
      <t>(</t>
    </r>
    <r>
      <rPr>
        <i/>
        <sz val="11"/>
        <color theme="0" tint="-0.499984740745262"/>
        <rFont val="Times New Roman"/>
        <family val="1"/>
        <charset val="186"/>
      </rPr>
      <t>data ir registracijos numeris</t>
    </r>
    <r>
      <rPr>
        <sz val="11"/>
        <color theme="0" tint="-0.499984740745262"/>
        <rFont val="Times New Roman"/>
        <family val="1"/>
        <charset val="186"/>
      </rPr>
      <t>)</t>
    </r>
  </si>
  <si>
    <t xml:space="preserve">Siektina rodiklio reikšmė </t>
  </si>
  <si>
    <t xml:space="preserve">Siektina rodiklio tarpinė reikšmė </t>
  </si>
  <si>
    <t xml:space="preserve">Regiono plėtros plane suplanuotos pažangos lėšos (Eur)
</t>
  </si>
  <si>
    <t xml:space="preserve">Sudaryta sutarčių (Eur) 
</t>
  </si>
  <si>
    <t xml:space="preserve">Išmokėtos pažangos lėšos (Eur)
</t>
  </si>
  <si>
    <t>Iš jų: 
kitos lėšos</t>
  </si>
  <si>
    <t>2 lentelė. Išankstinių sąlygų įgyvendinimo rezultatai</t>
  </si>
  <si>
    <r>
      <t xml:space="preserve">Išankstinių sąlygų įgyvendinimas  
</t>
    </r>
    <r>
      <rPr>
        <i/>
        <sz val="9"/>
        <color theme="0" tint="-0.499984740745262"/>
        <rFont val="Times New Roman"/>
        <family val="1"/>
        <charset val="186"/>
      </rPr>
      <t>(nurodoma, ar išankstinės sąlygos įgyvendintos, jei sąlygos neįgyvendintos, nurodoma įgyvendinimo eiga, priežastys, kodėl neįgyvendinta, ir terminai, kada planuojama sąlygas įgyvendinti)</t>
    </r>
  </si>
  <si>
    <t xml:space="preserve">Prašome nurodyti, ar Regionų plėtros programoje suplanuotos pažangos lėšos leidžia spręsti visas regiono problemas ir jų gilumines priežastis. Jei ne - nurodykite nesprendžiamas problemas ar sprendžiamas ne visa apimtimi, taip pat regiono plėtros plane neidentifikuotas, tačiau atsiradusias naujas problemas ir jų gilumines priežastis, pagrindžiant esamos situacijos duomenimis (analize).  </t>
  </si>
  <si>
    <t>3 lentelė. Regiono problemos ir jų giluminės priežastys</t>
  </si>
  <si>
    <t xml:space="preserve">Nuo Regionų plėtros programos įgyvendinimo pradžios iki ataskaitinio laikotarpio pabaigos regiono plėtros plane suplanuotų ES ir kitos tarptautinės paramos lėšų dalis nuo Regionų plėtros programoje regionui numatytų lėšų (proc.) </t>
  </si>
  <si>
    <t xml:space="preserve">Nuo Regionų plėtros programos įgyvendinimo pradžios iki ataskaitinio laikotarpio pabaigos išmokėtų ES ir kitos tarptautinės paramos lėšų dalis nuo Regionų plėtros programoje regionui numatytų lėšų (proc.) </t>
  </si>
  <si>
    <t xml:space="preserve">Nuo Regionų plėtros programos įgyvendinimo pradžios iki ataskaitinio laikotarpio pabaigos skirtų ES ir kitos tarptautinės paramos lėšų dalis pagal sudarytas sutartis nuo Regionų plėtros programoje regionui numatytų lėšų (proc.) </t>
  </si>
  <si>
    <r>
      <t xml:space="preserve">Išankstinės sąlygos
</t>
    </r>
    <r>
      <rPr>
        <i/>
        <sz val="9"/>
        <color theme="0" tint="-0.499984740745262"/>
        <rFont val="Times New Roman"/>
        <family val="1"/>
        <charset val="186"/>
      </rPr>
      <t>(nurodomos Regionų plėtros programoje nustatytos išankstinės sąlygos (strategijų, planų, žemėlapių ar kitų dokumentų, tvirtinamų kompetentingų institucijų, parengimas), išskyrus  atvejus, kai visi išankstinių sąlygų reikalavimai nustatyti projekto lygmeniu)</t>
    </r>
  </si>
  <si>
    <t>Tikslas: Didinti regiono turistinį ir investicinį patrauklumą</t>
  </si>
  <si>
    <t xml:space="preserve">Poveikio: Gyventojų užimtumo lygis (15–64 metų) | procentai </t>
  </si>
  <si>
    <t>69,9
(2020)</t>
  </si>
  <si>
    <t>21,6
(2019)</t>
  </si>
  <si>
    <t>Rezultato: Sukurtos arba atkurtos teritorijos, naudojamos ekonominei, rekreacinei ar turizmo paskirčiai | 
Hektarai</t>
  </si>
  <si>
    <t>1.2.</t>
  </si>
  <si>
    <t>Rezultato: Metinis konsoliduotų viešųjų paslaugų vartotojų skaičius |  vartotojai per metus</t>
  </si>
  <si>
    <t xml:space="preserve">Uždavinys: Padidinti turizmo ir kultūros  objektų pasiekiamumą ir sudaryti sąlygas paslaugų plėtrai </t>
  </si>
  <si>
    <t>Uždavinys: Modernizuoti ir sukurti investicijoms ir verslo plėtrai palankią aplinką</t>
  </si>
  <si>
    <t xml:space="preserve">2. </t>
  </si>
  <si>
    <t>Tikslas: Skatinti tvarų judumą, didinant  eismo saugumą</t>
  </si>
  <si>
    <t>2.1.</t>
  </si>
  <si>
    <t xml:space="preserve">Poveikio: Šiltnamio efektą sukeliančių dujų išmetimas 1 gyventojui – gyventojų kelionių įtaka (lengvųjų automobilių, motociklų, mopedų ir viešojo transporto naudojimas) | tonos </t>
  </si>
  <si>
    <t>2,13
(2021)</t>
  </si>
  <si>
    <t xml:space="preserve">Uždavinys: Padidinti tvarų judumą regione, įgyvendinant darnaus judumo priemones miestuose </t>
  </si>
  <si>
    <t>2.1.1.</t>
  </si>
  <si>
    <t xml:space="preserve">Tikslas: Didinti  poveikio klimatui neutralumo priemonių efektyvumą ir mastą  </t>
  </si>
  <si>
    <t>Poveikio: Gyventojų, aprūpinamų geriamojo vandens tiekimo paslaugomis, dalis, palyginti su visais gyventojais | Procentai</t>
  </si>
  <si>
    <t>82,4
(2020)</t>
  </si>
  <si>
    <t>1,64
(2021)</t>
  </si>
  <si>
    <t>5
(2020)</t>
  </si>
  <si>
    <t>57
(2020)</t>
  </si>
  <si>
    <t>Poveikio: Nepralaidžių dangų ir žaliosios infrastruktūros plotų santykis 1 500 gyv./km2 ir didesnio tankumo teritorijoje  |  Santykis, dešimtainė trupmena</t>
  </si>
  <si>
    <t xml:space="preserve">Poveikio: Sąvartynuose šalinamų komunalinių atliekų dalis  | Procentai </t>
  </si>
  <si>
    <t xml:space="preserve">Poveikio: Paruoštų pakartotinai naudoti ir perdirbtų komunalinių atliekų dalis  |  Procentai </t>
  </si>
  <si>
    <t>3.1.</t>
  </si>
  <si>
    <t>Uždavinys: Modernizuoti ir plėtoti geriamojo vandens tiekimo ir nuotekų tvarkymo infrastruktūrą</t>
  </si>
  <si>
    <t xml:space="preserve">Rezultato: Dviračiams skirtos infrastruktūros naudotojų skaičius per metus  | Naudotojai per metus </t>
  </si>
  <si>
    <t>Rezultato: Gyventojai, prisijungę prie patobulintų viešojo vandens tiekimo sistemų | asmenys</t>
  </si>
  <si>
    <t>Rezultato: Gyventojai, prisijungę bent prie antrinių viešojo nuotekų valymo įrenginių | asmenys</t>
  </si>
  <si>
    <t>3.2.</t>
  </si>
  <si>
    <t>Uždavinys: Sumažinti aplinkos taršą</t>
  </si>
  <si>
    <t>Rezultato: Surinktos atskirai išrūšiuotos atliekos |  tonos per metus</t>
  </si>
  <si>
    <t>Rezultato: Gyventojai, galintys naudotis nauja ar patobulinta žaliąja infrastruktūra | asmenys</t>
  </si>
  <si>
    <t>3.1.1.</t>
  </si>
  <si>
    <t>3.2.1.</t>
  </si>
  <si>
    <t>4.</t>
  </si>
  <si>
    <t>Tikslas: Didinti švietimo paslaugų prieinamumą ir kokybę</t>
  </si>
  <si>
    <t xml:space="preserve">Poveikio: 3–5 metų vaikų, ugdomų švietimo įstaigose, dalis  |  procentai </t>
  </si>
  <si>
    <t>84,2
(2022)</t>
  </si>
  <si>
    <t>Poveikio: Negalią turinčių mokinių, ugdomų įtraukiuoju būdu bendros paskirties švietimo įstaigose (bendrosiose klasėse), dalis | Procentai</t>
  </si>
  <si>
    <t>43
(2022-2023 m. m.)</t>
  </si>
  <si>
    <t>4.1.</t>
  </si>
  <si>
    <t>Uždavinys: Padidinti švietimo paslaugų  prieinamumą</t>
  </si>
  <si>
    <t>Rezultato: Naujos arba modernizuotos švietimo infrastruktūros naudotojų skaičius per metus | Naudotojai per metus</t>
  </si>
  <si>
    <t>Rezultato: Naujos arba modernizuotos vaikų priežiūros infrastruktūros naudotojų skaičius per metus| Naudotojai per metus</t>
  </si>
  <si>
    <t>Rezultato: Mokyklų, kuriose buvo įdiegtos universalaus dizaino ir kitos inžinerinės priemonės, aplinką pritaikant asmenims turintiems negalią, dalis nuo visų mokyklų |procentas</t>
  </si>
  <si>
    <t>4.1.1.</t>
  </si>
  <si>
    <t xml:space="preserve">5. </t>
  </si>
  <si>
    <t>Tikslas: Didinti socialinių ir sveikatos priežiūros paslaugų prieinamumą ir kokybę</t>
  </si>
  <si>
    <t>Poveikio: Socialines paslaugas gaunančių tikslinės grupės asmenų dalis nuo bendro su skurdo rizika ir sociainė atskirtimi susiduriančių gyventojų skaičiaus | Procentai</t>
  </si>
  <si>
    <t>14
(2020)</t>
  </si>
  <si>
    <t>Poveikio: Patenkintas socialinio būsto poreikis nuo tokią teisę turinčių asmenų (šeimų) skaičiaus | procentai</t>
  </si>
  <si>
    <t>59,4
(2022)</t>
  </si>
  <si>
    <t>Poveikio: Prevencinėmis priemonėmis išvengiamas mirtingumas (standartizuotas) |
Mirusiųjų skaičius 100 tūkst. Gyventojų</t>
  </si>
  <si>
    <t>289
(2020)</t>
  </si>
  <si>
    <t>Poveikio: Gydymo priemonėmis išvengiamas mirtingumas |  Mirusiųjų skaičius 100 tūkst. Gyventojų</t>
  </si>
  <si>
    <t>192
(2020)</t>
  </si>
  <si>
    <t>5.1.</t>
  </si>
  <si>
    <t>Uždavinys: Plėtoti socialinių paslaugų infrastruktūrą ir paslaugų įvairovę</t>
  </si>
  <si>
    <t>Rezultato: Asmenų, turinčių intelekto ir (ar) psichikos negalią, gavusių paslaugas naujoje ar modernizuotoje infrastruktūroje skaičius per metus | asmenys per metus</t>
  </si>
  <si>
    <t>Rezultato: Socialiai pažeidžiamų, socialinę riziką (atskirtį) patiriančių asmenų, gavusių paslaugas naujoje ar modernizuotoje infrastruktūroje skaičius per metus |asmenys per metus</t>
  </si>
  <si>
    <t>Rezultato: Naujos arba modernizuotos socialinės rūpybos infrastruktūros naudotojų skaičius per metus | naudotojai per metus</t>
  </si>
  <si>
    <t>5.2.</t>
  </si>
  <si>
    <t>Rezultato: Naujų arba modernizuotų socialinių būstų naudotojų skaičius per metus | Naudotojai per metus</t>
  </si>
  <si>
    <t>5.3.</t>
  </si>
  <si>
    <t>Rezultato: Asmenų, po dalyvavimo veiklose, pagerinusių sveikatos raštingumo kompetenciją, dalis | Procentai</t>
  </si>
  <si>
    <t>Uždavinys: Užtikrinti socialinio būsto prieinamumą</t>
  </si>
  <si>
    <t>Uždavinys: Plėtoti prevencines gyventojų sveikatos išsaugojimo ir stiprinimo priemones</t>
  </si>
  <si>
    <t>Rezultato: Asmenų, palankiai vertinančių visuomenės sveikatos priežiūros paslaugų kokybę, dalis | Procentai</t>
  </si>
  <si>
    <t>5.4.</t>
  </si>
  <si>
    <t>Poveikio: Pridėtinė vertė gamybos sąnaudomis pagal veiklos vykdymo vietą (nefinansinių įmonių), tenkanti vienam dirbančiajam per metus | tūkst. Eurų</t>
  </si>
  <si>
    <t>Priemonė: Švietimo paslaugų prieinamumo ir kokybės gerinimas</t>
  </si>
  <si>
    <t xml:space="preserve">Priemonė: Socialinių paslaugų infrastruktūros ir paslaugų plėtra </t>
  </si>
  <si>
    <t>5.3.1.</t>
  </si>
  <si>
    <t>5.2.1.</t>
  </si>
  <si>
    <t xml:space="preserve">Priemonė: Sveikatos prevencijos skatinimas </t>
  </si>
  <si>
    <t>Priemonė: Darbo vietų pasiekiamumo ir paslaugų prieinamumo didinimas</t>
  </si>
  <si>
    <t xml:space="preserve">Priemonė: Vandentvarkos sistemų plėtra ir modernizavimas </t>
  </si>
  <si>
    <t xml:space="preserve">Priemonė: Aplinkos taršos mažinimas </t>
  </si>
  <si>
    <t>1.2.1.</t>
  </si>
  <si>
    <t xml:space="preserve">Priemonė: Tvari Telšių miesto plėtra </t>
  </si>
  <si>
    <t>P.B.2.0067</t>
  </si>
  <si>
    <t>Produkto: Naujos arba modernizuotos švietimo infrastruktūros mokymo klasių talpumas| Asmenys</t>
  </si>
  <si>
    <t>Produkto: Mokyklos, kuriose buvo įdiegtos universalaus dizaino ir kitos inžinerinės priemonės pritaikant aplinką asmenims turintiems negalią |  Skaičius</t>
  </si>
  <si>
    <t>0
(2023)</t>
  </si>
  <si>
    <t xml:space="preserve">P.S.2.1025 </t>
  </si>
  <si>
    <t xml:space="preserve">P.B.2.0066 </t>
  </si>
  <si>
    <t>Produkto: Naujos arba modernizuotos vaikų priežiūros infrastruktūros mokymo klasių talpumas | Asmenys</t>
  </si>
  <si>
    <t>Produkto: Sukurtų naujų ikimokyklinio ugdymo vietų skaičius | Skaičius</t>
  </si>
  <si>
    <t xml:space="preserve">P.S.2.1024 </t>
  </si>
  <si>
    <t>R.B.2.2071</t>
  </si>
  <si>
    <t>R.B.2.2070</t>
  </si>
  <si>
    <t>R.S.2.3026</t>
  </si>
  <si>
    <t>R.B.2.2064</t>
  </si>
  <si>
    <t>P.S.2.1035</t>
  </si>
  <si>
    <t>P.B.2.0058</t>
  </si>
  <si>
    <t>RCR41, R.B.2.2041</t>
  </si>
  <si>
    <t>RCR42, R.B.2.2042</t>
  </si>
  <si>
    <t>Produkto: Nauji arba atnaujinti geriamojo vandens ruošimo pajėgumai | m3/parą</t>
  </si>
  <si>
    <t>P.S.2.1013</t>
  </si>
  <si>
    <t>RCO31, P.B.2.0031</t>
  </si>
  <si>
    <t>RCO32
P.B.2.0032</t>
  </si>
  <si>
    <t>5.1.1.</t>
  </si>
  <si>
    <t>R.S.2.3523</t>
  </si>
  <si>
    <t>R.S.2.3526</t>
  </si>
  <si>
    <t>P.S.2.1519</t>
  </si>
  <si>
    <t>Produkto: Asmenys, dalyvavę sveikatos raštingumo didinimo veiklose|   asmenys</t>
  </si>
  <si>
    <t>P.B.2.0518</t>
  </si>
  <si>
    <t>Produkto: Paramą gavusių nacionalinio, regionų ar vietos lygmens viešojo administravimo ar viešąsias paslaugas teikiančių įstaigų skaičius</t>
  </si>
  <si>
    <t>P.B.2.0065</t>
  </si>
  <si>
    <t>Produkto: Naujų arba modernizuotų socialinių būstų talpumas | asmenys</t>
  </si>
  <si>
    <t>R.B.2.2067</t>
  </si>
  <si>
    <t>R.S.2.3031</t>
  </si>
  <si>
    <t>R.S.2.3033</t>
  </si>
  <si>
    <t>R.B.2.2074</t>
  </si>
  <si>
    <t>Produkto: Paslaugų intelekto ir (ar) psichikos negalią turintiems asmenims vietų skaičius naujoje ar modernizuotoje infrastruktūroje, skaičius</t>
  </si>
  <si>
    <t>Produkto: Paslaugų socialiai pažeidžiamiems, socialinę riziką (atskirtį) patiriantiems asmenims vietų skaičius naujoje ar modernizuotoje infrastruktūroje, skaičius</t>
  </si>
  <si>
    <t>P.B.2.0070</t>
  </si>
  <si>
    <t>P.S.2.1031</t>
  </si>
  <si>
    <t>P.S.2.1030</t>
  </si>
  <si>
    <t>Produkto: Naujos arba modernizuotos socialinės rūpybos infrastruktūros (ne būsto) talpumas | asmenys per metus</t>
  </si>
  <si>
    <t>R.S.2.3038</t>
  </si>
  <si>
    <t>Rezultato: Sukurtos arba atkurtos teritorijos, naudojamos ekonominei veiklai | hektarai</t>
  </si>
  <si>
    <t>R.S.2.3039</t>
  </si>
  <si>
    <t>R.S.2.3040</t>
  </si>
  <si>
    <t>R.S.2.3025</t>
  </si>
  <si>
    <t>Rezultato: Dviračiams skirtos infrastruktūros metinis naudotojų skaičius | Naudotojai per metus</t>
  </si>
  <si>
    <t>P.B.2.0076</t>
  </si>
  <si>
    <t>Produkto: Integruoti teritorinio vystymo projektai | projektai</t>
  </si>
  <si>
    <t>P.B.2.0114</t>
  </si>
  <si>
    <t>Produkto:  Atviros erdvės, sukurtos arba atkurtos miestų teritorijose | kvadratiniai metrai</t>
  </si>
  <si>
    <t>P.S.2.1039</t>
  </si>
  <si>
    <t>Produkto: Sukurtos arba atkurtos atviros erdvės | kvadratiniai metrai</t>
  </si>
  <si>
    <t>Produkto: Dviračiams skirta infrastruktūra, kuriai suteikta parama | kilometrai</t>
  </si>
  <si>
    <t>R.N.2. 5720</t>
  </si>
  <si>
    <t>Rezultato: Sukurtos arba atkurtos teritorijos, naudojamos ekonominei, rekreacinei ar turizmo paskirčiai | hektarai</t>
  </si>
  <si>
    <t>RCR103
R.B.2.2103</t>
  </si>
  <si>
    <t>RCO107
P.B.2.0107</t>
  </si>
  <si>
    <t>Produkto: Investicijos į rūšiuojamojo atliekų surinkimo įrenginius | eurai</t>
  </si>
  <si>
    <t>Produkto: Įgyvendintos viešinimo kampanijos atliekų prevencijos ir tvarkymo temomis | skaičius</t>
  </si>
  <si>
    <t>P.S.2.1015</t>
  </si>
  <si>
    <t>RCR95
R.B.2.2095</t>
  </si>
  <si>
    <t>Produkto: Žalioji infrastruktūra, kuriai suteikta parama kitais nei prisitaikymo prie klimato kaitos tikslais | hektarai</t>
  </si>
  <si>
    <t>RCO36
P.B.2.0036</t>
  </si>
  <si>
    <t>Produkto: Naujos arba modernizuotos sveikatos priežiūros infrastruktūros talpumas | asmenys per metus</t>
  </si>
  <si>
    <t>P.B.2.0069
P-11-002-02-11-01-31
RCO69</t>
  </si>
  <si>
    <t>Rezultato: Naujos arba modernizuotos sveikatos priežiūros infrastruktūros naudotojų skaičius per metus | naudotojai per metus</t>
  </si>
  <si>
    <t>R.B.2.2073
R-11-002-02-11-01-28
RCR73</t>
  </si>
  <si>
    <t>5.4.1.</t>
  </si>
  <si>
    <t>5.</t>
  </si>
  <si>
    <t>Uždavinys: Užtikrinti ilgalaikės priežiūros paslaugų prieinamumą</t>
  </si>
  <si>
    <t>Patvirtintos teritorinės strategijos, atitinkančios Europos Parlamento ir Tarybos reglamento (ES) 2021/1060, kuriuo nustatomos bendros Europos regioninės plėtros fondo, „Europos socialinio fondo +“, Sanglaudos fondo, Teisingos pertvarkos fondo ir Europos jūrų reikalų, žvejybos ir akvakultūros fondo nuostatos ir šių fondų bei Prieglobsčio, migracijos ir integracijos fondo, Vidaus saugumo fondo ir Sienų valdymo ir vizų politikos finansinės paramos priemonės taisyklės (Bendrųjų nuostatų reglamento), 29 straipsnio reikalavimus ir patvirtintose regionų plėtros planų pažangos priemonėse yra numatytos veiklos šioms strategijoms įgyvendinti.</t>
  </si>
  <si>
    <t>Savivaldybės tarybos patvirtintas darnaus judumo mieste planas, kurio parengimas finansuotas 2014–2020 m. ES fondų lėšomis.</t>
  </si>
  <si>
    <t>Pagal Lietuvos Respublikos alternatyviųjų degalų įstatymo nuostatas  parengtas ir patvirtintas viešųjų ir pusiau viešųjų elektromobilių įkrovimo prieigų vietinės reikšmės keliuose planas iki 2030 m.</t>
  </si>
  <si>
    <t>Pagal Juodųjų dėmių nustatymo, tyrimo ir šalinimo reikalavimų ir tvarkos aprašą, patvirtintą Lietuvos Respublikos susisiekimo ministro 2022 m. sausio 27 d. įsakymu Nr.351 „Dėl Juodųjų dėmių nustatymo, tyrimo ir šalinimo reikalavimų ir tvarkos aprašo patvirtinimo“, nustatytos juodosios dėmės ir avaringos vietos vietinės reikšmės keliuose ir gatvėse.</t>
  </si>
  <si>
    <t>Neplanuojama veikla, kuriai taikoma ši išankstinė sąlyga.</t>
  </si>
  <si>
    <t>Projekto veiklų atitiktis geriamojo vandens tiekimo ir nuotekų tvarkymo infrastruktūros plėtros planui.</t>
  </si>
  <si>
    <t>Veiklų atitiktis patvirtintiems regioniniams ir (ar) savivaldybių atliekų prevencijos ir tvarkymo planams, parengtiems Valstybiniam atliekų prevencijos ir tvarkymo 2021–2027 m. planui įgyvendinti.</t>
  </si>
  <si>
    <t>Miestams, turintiems daugiau kaip 20 000 gyventojų, parengti ir patvirtinti žalinimo planai pagal aplinkos ministro patvirtintą metodiką žalinimo planams rengti. Kitoms urbanizuotoms vietovėms parengti ir patvirtinti žaliosios infrastruktūros poreikio žemėlapiai pagal aplinkos ministro patvirtintą metodiką žaliosios infrastruktūros poreikio žemėlapių sudarymui.</t>
  </si>
  <si>
    <t>Savivaldybės tarybos patvirtinta Bendrųjų savivaldybių aplinkos monitoringo nuostatų reikalavimus atitinkanti savivaldybės aplinkos (oro) monitoringo programa kietųjų dalelių KD2,5 koncentracijos aplinkos ore matavimams ir kitų oro teršalų (kai reikia) koncentracijos aplinkos ore matavimams, su Aplinkos apsaugos agentūros derinimo išvada, kad matavimų, atliktų pagal programoje kietųjų dalelių KD2.5 matavimams nustatytas sąlygas duomenys bus tinkami naudoti valstybinio aplinkos monitoringo tikslams.</t>
  </si>
  <si>
    <t>Patvirtintose regionų plėtros planų pažangos priemonėse numatytos veiklos, skirtos institucinės globos pertvarkai įgyvendinti, ir iki 2022 m. liepos 1 d. yra parengti ir suderinti su Socialinės apsaugos ir darbo ministerija regioniniai socialinių paslaugų ir socialinių paslaugų infrastruktūros, reikalingos institucinės globos pertvarkai įgyvendinti, žemėlapiai.</t>
  </si>
  <si>
    <t>Patvirtintose regionų plėtros planų pažangos priemonėse numatytos veiklos, skirtos ilgalaikės priežiūros paslaugų plėtrai savivaldybėse,  ir iki 2023 m. IV ketv. su Sveikatos apsaugos ministerija suderinti regiono ilgalaikės priežiūros paslaugų savivaldybėse organizavimo ir infrastruktūros, reikalingos ilgalaikės priežiūros paslaugų teikimui, modernizavimo žemėlapiai.</t>
  </si>
  <si>
    <t>Poveikio: Gyventojų, aprūpinamų centralizuotai teikiamomis nuotekų tvarkymo paslaugomis, dalis, palyginti su visais gyventojais | Procentai</t>
  </si>
  <si>
    <t>73,8
(2020)</t>
  </si>
  <si>
    <t>2022-2030 M. TELŠIŲ REGIONO PLĖTROS PLANO</t>
  </si>
  <si>
    <t>1,64
(2023)</t>
  </si>
  <si>
    <t>2,13
(2023)</t>
  </si>
  <si>
    <t xml:space="preserve">RPPl pažangos priemonėje numatytos veiklos, skirtos ilgalaikės priežiūros paslaugų plėtrai savivaldybėse, ir su Sveikatos apsaugos ministerija suderintas regiono ilgalaikės priežiūros paslaugų savivaldybėse organizavimo ir infrastruktūros, reikalingos ilgalaikės priežiūros paslaugų teikimui, modernizavimo žemėlapis (išteklių ir poreikių analizė). Regiono plėtros taryba Sveikatos apsaugos ministerijos raštišką pritarimą pateiktam derinti RPPl pažangos priemonės pagrindimo aprašui, kuriame pateikta informacija, parengta pagal regioninės pažangos priemonės Nr. 11-002-02-11-02 (RE) „Užtikrinti ilgalaikės priežiūros paslaugų plėtrą“ finansavimo gairių 1 priedą, gavo 2024 m. balandžio 30 d.  </t>
  </si>
  <si>
    <t xml:space="preserve">Parengtas Perėjimo nuo institucinės globos prie šeimoje ir bendruomenėje teikiamų paslaugų Telšių regiono žemėlapis, suderintas su Socialinės apsaugos ir darbo ministerija, patvirtintas Telšių regiono plėtros tarybos kolegijos 2023 m. spalio 4 d. sprendimu  Nr. K/S-29. 
Patvirtintoje RPPl  pažangos priemonėje numatytos veiklos, skirtos institucinės globos pertvarkai įgyvendinti,  atsižvelgiant į šį žemėlapį. </t>
  </si>
  <si>
    <t>Rezultato: Sukurtos arba atkurtos teritorijos, naudojamos ekonominei veiklai | Hektarai</t>
  </si>
  <si>
    <t>Rezultato: Sukurtos arba atkurtos teritorijos, naudojamos ekonominei, rekreacinei ar turizmo paskirčiai | Hektarai</t>
  </si>
  <si>
    <t>R.N.2.5720</t>
  </si>
  <si>
    <t xml:space="preserve"> </t>
  </si>
  <si>
    <t>2627
(2022)</t>
  </si>
  <si>
    <t>9,6
(2022)</t>
  </si>
  <si>
    <t>Produkto: Gyventojai, galintys naudotis nauja ar patobulinta žaliąja infrastruktūra | asmenys</t>
  </si>
  <si>
    <t>Priemonė: Ilgalaikės priežiūros paslaugų plėtra</t>
  </si>
  <si>
    <t>Telšių, Plungės rajonų ir Rietavo savivaldybės veiklų, kurioms taikoma ši išankstinė sąlyga, neplanuoja.</t>
  </si>
  <si>
    <t>0
(2022)</t>
  </si>
  <si>
    <t>Rezultato: Asmenų, kurie po dalyvavimo veiklose pagerino sveikatos raštingumo kompetenciją, dalis | procentai</t>
  </si>
  <si>
    <t>PATVIRTINTA</t>
  </si>
  <si>
    <t>Telšių regiono plėtros tarybos</t>
  </si>
  <si>
    <t xml:space="preserve">71,3
</t>
  </si>
  <si>
    <t xml:space="preserve">73,5
</t>
  </si>
  <si>
    <t xml:space="preserve">32
</t>
  </si>
  <si>
    <t xml:space="preserve">26
</t>
  </si>
  <si>
    <t xml:space="preserve">0
</t>
  </si>
  <si>
    <t xml:space="preserve">2,13
</t>
  </si>
  <si>
    <t xml:space="preserve">2,12
</t>
  </si>
  <si>
    <t xml:space="preserve">7
</t>
  </si>
  <si>
    <t>Produkto: Įgyvendintos darnaus judumo priemonės, skaičius</t>
  </si>
  <si>
    <t>Produkto: Dviračiams skirta infrastruktūra, kuriai suteikta parama, kilometrai</t>
  </si>
  <si>
    <t xml:space="preserve">82,4
</t>
  </si>
  <si>
    <t xml:space="preserve">88
</t>
  </si>
  <si>
    <t xml:space="preserve">92
</t>
  </si>
  <si>
    <t xml:space="preserve">73,8
</t>
  </si>
  <si>
    <t xml:space="preserve">1,64
</t>
  </si>
  <si>
    <t xml:space="preserve">1,63
</t>
  </si>
  <si>
    <t xml:space="preserve">4,5
</t>
  </si>
  <si>
    <t xml:space="preserve">1
</t>
  </si>
  <si>
    <t xml:space="preserve">68
</t>
  </si>
  <si>
    <t xml:space="preserve">61
</t>
  </si>
  <si>
    <t xml:space="preserve">3230
</t>
  </si>
  <si>
    <t xml:space="preserve">1859
</t>
  </si>
  <si>
    <t xml:space="preserve">264
</t>
  </si>
  <si>
    <t xml:space="preserve">2828
</t>
  </si>
  <si>
    <t>Rezultato: Viešojo nuotekų surinkimo tinklo naujų arba atnaujintų vamzdynų ilgis, km</t>
  </si>
  <si>
    <t>Rezultato: Nauji arba atnaujinti nuotekų valymo pajėgumai, Gyventojų ekvivalentas</t>
  </si>
  <si>
    <t xml:space="preserve">30415
</t>
  </si>
  <si>
    <t xml:space="preserve">5
</t>
  </si>
  <si>
    <t xml:space="preserve">84,2
</t>
  </si>
  <si>
    <t xml:space="preserve">90
</t>
  </si>
  <si>
    <t xml:space="preserve">45,2
</t>
  </si>
  <si>
    <t xml:space="preserve">43
</t>
  </si>
  <si>
    <t xml:space="preserve">2627
</t>
  </si>
  <si>
    <t xml:space="preserve">878
</t>
  </si>
  <si>
    <t xml:space="preserve">9,6
</t>
  </si>
  <si>
    <t xml:space="preserve">17,3
</t>
  </si>
  <si>
    <t xml:space="preserve">3385
</t>
  </si>
  <si>
    <t xml:space="preserve">4
</t>
  </si>
  <si>
    <t xml:space="preserve">15
</t>
  </si>
  <si>
    <t xml:space="preserve">22
</t>
  </si>
  <si>
    <t xml:space="preserve">61,2
</t>
  </si>
  <si>
    <t xml:space="preserve">59,4
</t>
  </si>
  <si>
    <t xml:space="preserve">289
</t>
  </si>
  <si>
    <t xml:space="preserve">170
</t>
  </si>
  <si>
    <t xml:space="preserve">156
</t>
  </si>
  <si>
    <t xml:space="preserve">192
</t>
  </si>
  <si>
    <t xml:space="preserve">157
</t>
  </si>
  <si>
    <t xml:space="preserve">275
</t>
  </si>
  <si>
    <t xml:space="preserve">105
</t>
  </si>
  <si>
    <t xml:space="preserve">197
</t>
  </si>
  <si>
    <t xml:space="preserve">80
</t>
  </si>
  <si>
    <t xml:space="preserve">2909
</t>
  </si>
  <si>
    <t xml:space="preserve">8
</t>
  </si>
  <si>
    <t xml:space="preserve">452
</t>
  </si>
  <si>
    <t xml:space="preserve">499
</t>
  </si>
  <si>
    <t>Ataskaitoje pateikiami naujausi prieinami duomenys</t>
  </si>
  <si>
    <r>
      <t>3,6</t>
    </r>
    <r>
      <rPr>
        <sz val="9"/>
        <rFont val="Times New Roman"/>
        <family val="1"/>
        <charset val="186"/>
      </rPr>
      <t xml:space="preserve">
(2023)</t>
    </r>
  </si>
  <si>
    <r>
      <t>69,0</t>
    </r>
    <r>
      <rPr>
        <sz val="9"/>
        <rFont val="Times New Roman"/>
        <family val="1"/>
        <charset val="186"/>
      </rPr>
      <t xml:space="preserve">
(2023)</t>
    </r>
  </si>
  <si>
    <t>2025  METŲ ĮGYVENDINIMO ATASKAITA</t>
  </si>
  <si>
    <t xml:space="preserve">17300
</t>
  </si>
  <si>
    <t xml:space="preserve">18,57
</t>
  </si>
  <si>
    <t xml:space="preserve">17700
</t>
  </si>
  <si>
    <t xml:space="preserve">4763
</t>
  </si>
  <si>
    <t>676
(2022)</t>
  </si>
  <si>
    <t xml:space="preserve">676
</t>
  </si>
  <si>
    <t xml:space="preserve">127
</t>
  </si>
  <si>
    <t xml:space="preserve">63
</t>
  </si>
  <si>
    <t xml:space="preserve">19,617
</t>
  </si>
  <si>
    <t xml:space="preserve">13,347
</t>
  </si>
  <si>
    <t xml:space="preserve">12
</t>
  </si>
  <si>
    <t xml:space="preserve">204276
</t>
  </si>
  <si>
    <t xml:space="preserve">11700
</t>
  </si>
  <si>
    <t xml:space="preserve">31
</t>
  </si>
  <si>
    <t xml:space="preserve">564,5958
</t>
  </si>
  <si>
    <t xml:space="preserve">4402162
</t>
  </si>
  <si>
    <t xml:space="preserve">9,110
</t>
  </si>
  <si>
    <t xml:space="preserve">7,90
</t>
  </si>
  <si>
    <t xml:space="preserve">239330
</t>
  </si>
  <si>
    <t xml:space="preserve">887
</t>
  </si>
  <si>
    <t xml:space="preserve">202
</t>
  </si>
  <si>
    <t xml:space="preserve">3738002,29
</t>
  </si>
  <si>
    <t>2024–2029 m. Telšių miesto tvarios plėtros strategija patvirtinta Telšių rajono savivaldybės tarybos 2024 m. gegužės 30 d. sprendimu Nr. T1-214. Veiklos šiai strategijai įgyvendinti numatytos Plano pažangos priemonėje  „Tvari Telšių miesto plėtra“ atsižvelgiant į šią strategiją.</t>
  </si>
  <si>
    <t>Veiklos RPPl pažangos priemonėje numatytos atsižvelgiant į šiuos geriamojo vandens tiekimo ir nuotekų tvarkymo infrastruktūros plėtros planus:
 - Mažeikių rajono savivaldybės geriamojo vandens tiekimo ir nuotekų tvarkymo infrastruktūros plėtros planą, patvirtintą Mažeikių rajono savivaldybės tarybos 2009 m. sausio 30 d. sprendimu Nr. T1-14,  pakeistą  2020 m. rugpjūčio 28 d. sprendimu Nr. T1-212. Pakeista 2025 m. balandžio 17 d. sprendimu T1 –108 „Dėl Mažeikių rajono geriamojo vandens tiekimo ir nuotekų tvarkymo specialiojo plano keitimo patvirtinimo“.
- Plungės rajono savivaldybės geriamojo vandens tiekimo ir nuotekų tvarkymo infrastruktūros plėtros planą, patvirtintą Plungės rajono savivaldybės tarybos 2022 m. rugsėjo 22 d. sprendimu Nr. T1-201. 
- Rietavo savivaldybės vandens tiekimo ir nuotekų tvarkymo infrastruktūros plėtros specialųjį planą, patvirtintą Rietavo savivaldybės tarybos 2021 m. rugsėjo 16 d.  sprendimu Nr. T1-125.
- Telšių rajono savivaldybės geriamojo vandens tiekimo ir nuotekų tvarkymo infrastruktūros plėtros planą, patvirtintą Telšių rajono savivaldybės tarybos 2022 m. gruodžio 15 d. sprendimu Nr. T1-411.</t>
  </si>
  <si>
    <t>Veiklos RPPl  pažangos priemonėje numatytos atsižvelgiant į šiuos patvirtintus regioninį ir savivaldybių atliekų prevencijos ir tvarkymo planus, parengtus Valstybiniam atliekų prevencijos ir tvarkymo 2021–2027 m. planui įgyvendinti:
- Telšių regiono atliekų prevencijos ir tvarkymo 
2021–2027 m. planą, patvirtintą Telšių regiono plėtros tarybos  2023 m. balandžio 4 d. sprendimu Nr. K/S-6 .
- Mažeikių rajono savivaldybės Mažeikių rajono atliekų prevencijos ir tvarkymo 2021-2027 m. planą, patvirtintą Mažeikių rajono savivaldybės tarybos 2023 m. lapkričio 30 d. sprendimu Nr. T1-352.
- Plungės rajono savivaldybės atliekų prevencijos ir tvarkymo 2021–2027 metų planą, patvirtintą Plungės rajono savivaldybės tarybos 2023 m. spalio 26 d. sprendimu Nr. T1-279.
- Rietavo savivaldybės atliekų prevencijos ir tvarkymo 2021–2027 metų planą, patvirtintą Rietavo savivaldybės tarybos 2023 m. spalio 19 d. sprendimu Nr. T1-92.
- Telšių rajono savivaldybės atliekų prevencijos ir tvarkymo 2021–2027 metų planą, patvirtintą Telšių rajono savivaldybės tarybos 2023 m. spalio 26 d. sprendimu Nr. T1-307.</t>
  </si>
  <si>
    <t xml:space="preserve">2024 m. rugpjūčio 5 d., įgyvendinant išankstinę sąlygą „Miestams, turintiems daugiau kaip 20 000 gyventojų, parengti ir patvirtinti žalinimo planai pagal aplinkos ministro patvirtintą metodiką žalinimo planams rengti”, sudaryta sutartis dėl Mažeikių miesto žalinimo plano parengimo, rangovas MB “Bluma collective” (305996850). Sutartis galioja iki 2025 m. balandžio 5 d. Mažeikių miesto žalinimo planas patvirtintas Mažeikių rajono savivaldybės tarybos 2025 m. kovo 20 d. sprendimu Nr. T1-86 „Dėl Mažeikių miesto žaliosios infrastruktūros poreikio analitinės schemos ir Mažeikių miesto žalinimo plano patvirtinimo“. </t>
  </si>
  <si>
    <t>Mažeikių rajono savivaldybės tarybos 2024 m. gegužės 30 d. sprendimas Nr. T1-178 „Dėl Mažeikių rajono savivaldybės tarybos 2017 m. spalio 27 d. sprendimo Nr. T1-286 „Dėl Mažeikių miesto darnaus judumo plano patvirtinimo“ pakeitimo“. Telšių rajono savivaldybės tarybos 2024 m. lapkričio 28 d. sprendimas Nr. T1-415 „Dėl Telšių rajono savivaldybės tarybos 2018 m. gegužės 31 d. sprendimo Nr. T1-166 „Dėl Telšių miesto darnaus judumo plano patvirtinimo“ pakeitimo“.</t>
  </si>
  <si>
    <t>Investicijų poreikis mln. Eur</t>
  </si>
  <si>
    <r>
      <t xml:space="preserve">Regionų plėtros programoje suplanuotos pažangos lėšos neleidžia spręsti visų Telšių regiono problemų ir jų giluminių priežasčių. 
</t>
    </r>
    <r>
      <rPr>
        <b/>
        <sz val="12"/>
        <rFont val="Times New Roman"/>
        <family val="1"/>
      </rPr>
      <t xml:space="preserve">Papildomas preliminarus pažangos lėšų poreikis Plane įvardintoms problemoms spręsti visa apimtimi yra 120,43 mln. Eur . Iš jų: </t>
    </r>
    <r>
      <rPr>
        <sz val="12"/>
        <rFont val="Times New Roman"/>
        <family val="1"/>
      </rPr>
      <t xml:space="preserve">
</t>
    </r>
  </si>
  <si>
    <t>1. Problemai „Netvari transporto sistema, nepakankamas eismo saugumas“ ir „Nepakankamai išvystyta turizmo ir verslo plėtros aplinka“ - 50,06 mln. Eur</t>
  </si>
  <si>
    <t xml:space="preserve">1.1.  Telšių, Plungės ir Mažeikių rajono savivaldybėse netaršiems viešojo transporto autobusams  įsigyti reikalingos  9,9 mln. Eur investicijos, būtų įsigyti 36 netaršūs viešojo transporto autobusai. Regiono savivaldybių autobusų parkai netaršių viešojo transporto priemonių neturi. </t>
  </si>
  <si>
    <t>1.2 Geltonųjų mokyklinių autobusų įsigijimui visose regiono savivaldybėse, 25 vnt. – 3,8 mln. Eur .  Mokyklinių autobusų parkas yra pasenęs (2004-2014 m. gamybos), jį reikia atnaujinti. Poreikis mokinių pavėžėjimui yra augantis (uždarius pagrindines mokyklas kaimuose, daugėjant maršrutų, kurių neaptarnauja autobusų parkas, atsisakant mokinių pavėžėjimo į mokyklas tėvų (globėjų) nuosavu transportu, kt.). Be to, geltonieji mokykliniai autobusai yra būtini mokinių vežimui į už mokyklos ribų vykdomas pamokas, dalyvaujant integruotose pamokose, įgyvendinant tinklaveikos projektus tarp mokyklų, savivaldybių ir kitų institucijų.</t>
  </si>
  <si>
    <r>
      <t>1.3 Telšių , Plungės ir Mažeikių rajono savivaldybėse bei Rietavo savivaldybėje 35,8 km dviračių takų nutiesti investicijų poreikis – 14,3 mln. Eur. 
Plungės rajono savivaldybėje  2,7 km ilgio dviračių tako  Žaltakalnio g. Plungės mieste</t>
    </r>
    <r>
      <rPr>
        <b/>
        <sz val="12"/>
        <rFont val="Times New Roman"/>
        <family val="1"/>
      </rPr>
      <t xml:space="preserve"> apšvietimui įrengti</t>
    </r>
    <r>
      <rPr>
        <sz val="12"/>
        <rFont val="Times New Roman"/>
        <family val="1"/>
      </rPr>
      <t xml:space="preserve">, padidinant jo saugumą ir prieinamumą visiems, įskaitant žmones su judėjimo negalia, investicijų poreikis –  0,2 mln. Eur.  
Telšių mieto </t>
    </r>
    <r>
      <rPr>
        <b/>
        <sz val="12"/>
        <rFont val="Times New Roman"/>
        <family val="1"/>
      </rPr>
      <t xml:space="preserve">dviračių stovėjimo vietų bei dviračių saugyklų įrengimui </t>
    </r>
    <r>
      <rPr>
        <sz val="12"/>
        <rFont val="Times New Roman"/>
        <family val="1"/>
      </rPr>
      <t xml:space="preserve"> reikalingos  0,7 mln. Eur investicijos. Būtų įgyvendinta 1 darnaus judumo priemonė.</t>
    </r>
  </si>
  <si>
    <t xml:space="preserve">1.4 Elektromobilių įkrovimo prieigoms įrengti  Mažeikių (2 vnt.) ir Plungės  rajono (10 vnt.) savivaldybėse reikalingos 0,4 mln. Eur investicijos. Iš viso 12 vnt. elektromobilių įkrovimo prieigų. </t>
  </si>
  <si>
    <t xml:space="preserve">1.5 Eismo saugos "juodajai dėmei" pašalinti Plungės mieste  J.Tumo-Vaižganto – A.Jucio – V.Mačernio gatvių sankryžoje investicijų poreikis – 0,5 mln. Eur . Būtų panaikinta 1 juodoji dėmė/avaringa vieta vietinės reikšmės gatvėje. </t>
  </si>
  <si>
    <t>1.6  Telšių rajono savivaldybės avaringos vietos Telšių miesto vietinės reikšmės keliuose Kęstučio g. ir Birutės g. šalinimui reikalingos  0,8 mln. Eur investicijos.  Būtų panaikinta 1 avaringa vieta.</t>
  </si>
  <si>
    <t>1.7  Telšių rajono savivaldybei  viešojo transporto informacinei sistemai gerinti (vidinei informavimo sistemai 33 autobusams ir 2 informacinėms švieslentėms įrengti) reikalingos 0,6 mln. Eur investicijos.</t>
  </si>
  <si>
    <t xml:space="preserve">1.9 Bevariklio transporto jungtys su sodininkų bendrijomis: dviračių takų jungtims tarp Mažeikių miesto  ir priemiesčio teritorijų sukurti, į vientisą tinklą sujungiant priemiestines teritorijas (Troškučius, Kurmaičius), sodininkų bendrijas "Pušynas", "Papartis", "Šilas ir Šilelis", nutiesiant 9,2 km dviračių takų, reikalingos 3,5 mln. Eur investicijos. Numatomas dviračių takų naudotojų skaičius per metus – 1500. 
Nuo Skuodo g. Mažeikiuose iki Kūlupio 2-osios g. Kurmaičiuose reikia 3.5 km naujo dviračių tako. Iki sodininkų bendrijos „Papartis“ reikia nutiesti 4,5 km naujo dviračių tako ir 1,2 km tako rekonstruoti.  
Kurmaičių k. yra 9 sodininkų bendrijos, kuriose 2533 sklypai,  nuolatinę gyvenamąją vietą deklaravę 994 gyventojai. Kelyje į Troškučius, Kurmaičius automobilių eismas yra intensyvus, nesaugus dviratininkams, jame yra buvęs mirtinas eismo įvykis. Sodų bendrijose „Pušynas“, „Papartis“, Šilas ir Šilelis“, yra 919 sklypų, nuolatinę gyvenamąją vietą deklaravę 474 gyventojai.  Šie dviračių takai yra numatyti miesto DJ plane. </t>
  </si>
  <si>
    <t xml:space="preserve">1.10  Mažeikių rajono savivaldybėje Griežės I ir II pilakalnio sutvarkymui ir pritaikymui lankyti investicijų poreikis – 0,4 mln Eur, planuojama sukurta ar atkurti teritorijų, naudojamų ekonominei, rekreacinei ar turizmo paskirčiai – 4 ha. </t>
  </si>
  <si>
    <t xml:space="preserve">1.12 Mažeikių senamiesčio stoties pritaikymas inovatyvaus meno ir verslumo stiprinimo veikloms. TRPPl suplanuotiems Mažeikių rajono savivaldybės projektams  Nr. 3.10 "Kultūros ir kūrybinių industrijų erdvių įrengimas(01-004-07-01-01)" ir Nr.3.11 "Kultūros ir kūrybinių industrijų erdvių įrengimas Mažeikiuose (01-004-07-01-01)" paskaičiuotas lėšų trūkumas jiems  įgyvendinti ir  rezultatams pasiekti. Projektais siekiama Mažeikių senamiesčio stotį pritaikyti inovatyvaus meno ir verslumo stiprinimo veiklai, bendras biudžetas - 977500 Eur. Trūkstamos lėšos - 2 mln. Eur. </t>
  </si>
  <si>
    <t>1.13 Mažeikių miesto Senamiesčio parko kompleksiniam sutvarkymui reikalingos 1,4 mln. Eur investicijos. Būtų sutvarkyta 9,4 ha viešoji erdvė</t>
  </si>
  <si>
    <t xml:space="preserve">1.14 Mažeikių rajono savivaldybei reikalingos 0,8 mln. Eur investicijos  Sedos magazino, įtraukto į Kultūros vertybių registrą, teritorijos sutvarkymui. Būtų sutvarkyta 0,52 ha ploto teritorija, kultūrinę ir istorinę vertę turintis pastatas papildytų  turizmo traukos objektų sąrašą. </t>
  </si>
  <si>
    <t>1.15 Mažeikių rajono savivaldybei Plinkščių ežero  pakrantei sutvarkyti ir Plinkščių durpynui pritaikyti lankymui reikalingos 1,5 mln. investicijos. Būtų sutvarkyta 966,5 ha ploto teritorija, sukurta rekreacinė infrastruktūra, pagerintas kraštovaizdis.</t>
  </si>
  <si>
    <t xml:space="preserve">1.16 Mažeikių rajono savivaldybei  teritorijai prie Kurmaičių miško ir prieigoms prie istoriškai svarbios vietos - geležinkelio tilto per Ventos upę sutvarkyti reikalingos 1,2 mln. Eur investicijos.  Būtų sutvarkyta 14 ha ploto teritorija, sudarytos sąlygos pažintiniam turizmui. </t>
  </si>
  <si>
    <t xml:space="preserve">2.1 Mažeikių rajono savivaldybėje  14,4 km buitinių nuotekų tinklų rekonstrukcijai ir dviejų nuotekų siurblinių įrengimui, siekiant sumažinti požeminio vandens ir dirvožemio taršą, investicijų poreikis –  apie 3,6 mln. Eur, rekonstruotais tinklais naudosis 18000 gyventojų. </t>
  </si>
  <si>
    <r>
      <t>2.2 Rietavo savivaldybės Daugėdų kaime  vandens tiekimo ir nuotekų tvarkymo infrastruktūros plėtrai reikalingos investicijos apie 1,9 mln. Eur, vandens (~4,2 km) ir nuotekų (~5km) tinklams nutiesti, siurblinėms (4 vnt.), nuotekų valyklai pastatyti, nes nuotekas gyventojai tvarko indvidualiai, kaimo NVĮ nėra, tik dviejų daugiabučių nuotekos tvarkomos 5m</t>
    </r>
    <r>
      <rPr>
        <vertAlign val="superscript"/>
        <sz val="12"/>
        <rFont val="Times New Roman"/>
        <family val="1"/>
      </rPr>
      <t>3</t>
    </r>
    <r>
      <rPr>
        <sz val="12"/>
        <rFont val="Times New Roman"/>
        <family val="1"/>
      </rPr>
      <t xml:space="preserve"> per parą pajėgumo NVĮ. Vandentiekio tinklai susidėvėję, didelė jų dalis paklota per privačius sklpus. Planuojamas prisijungusių vartotojų skaičius - apie 202 gyventojai. </t>
    </r>
  </si>
  <si>
    <t xml:space="preserve">2.4 Plungės rajono savivaldybės Kaušėnų kaime 3,78 km ilgio nuotekų tinklų statybai reikalingos 1 mln. Eur investicijos. Prie antrinių viešojo nuotekų valymo įrenginių bus prisijungę 160 gyventojų. </t>
  </si>
  <si>
    <t xml:space="preserve">2.5 Užterštos teritorijos, esančios Plungės rajono savivaldybėje, Plungės mieste, Pušyno gatvėje, nesuformuotame žemės sklype, sutvarkymui reikalingos 2 mln. Eur investicijos  1,1 ha ploto teritorijai sutvarkyti. </t>
  </si>
  <si>
    <r>
      <t>2.6 Rietavo savivaldybėje Pelaičių kaime  buvusios fermos užterštos teritorijos sutvarkymui reikalingos investicijos ~0,1 mln. 2000m</t>
    </r>
    <r>
      <rPr>
        <vertAlign val="superscript"/>
        <sz val="12"/>
        <rFont val="Times New Roman"/>
        <family val="1"/>
      </rPr>
      <t>2</t>
    </r>
    <r>
      <rPr>
        <sz val="12"/>
        <rFont val="Times New Roman"/>
        <family val="1"/>
      </rPr>
      <t xml:space="preserve">  pavojingomis atliekomis užterštai teritorijai išvalyti. </t>
    </r>
  </si>
  <si>
    <t>3. Problemai „Nepakankamas socialinių ir sveikatos priežiūros paslaugų prieinamumas ir kokybė“ - 37,08 mln. Eur</t>
  </si>
  <si>
    <t>3.1 TRPPl suplanuotam  projektui "Socialinių paslaugų infrastruktūros ir paslaugų plėtra Plungės rajone" paskaičiuotas lėšų trūkumas projektui įgyvendinti ir jo rezultatams pasiekti</t>
  </si>
  <si>
    <t xml:space="preserve">3.2 Socialinio būsto plėtrai Plungės rajono savivaldybėje, siekiant visiškai patenkinti socialinio būsto poreikį ir aprūpinti 158 būsto laukiančias šeimas, reikalingos 15 mln. Eur investicijos. </t>
  </si>
  <si>
    <t xml:space="preserve">3.3 Socialinio būsto plėtrai Telšių rajone  reikalingos 4 mln. Eur investicijos. Būtų įsigyjama 40 būstų, taip pat remontuojami 19 nuosavybės teise priklausančių butų, pritaikant asmenims su negalia. </t>
  </si>
  <si>
    <t xml:space="preserve">3.4 Grupinio gyvenimo namų (GGN) steigimas Mažeikių rajono savivaldybėje. Senyvo amžiaus asmenims, 10 vietų. </t>
  </si>
  <si>
    <t>3.5 Savarankiško gyvenimo namų (SGN) steigimas Mažeikių rajono savivaldybėje.  Senyvo ir darbingo amžiaus asmenims su negalia, 15 vietų.</t>
  </si>
  <si>
    <t>3.6 Jaunimo erdvių plėtra Mažeikių rajono savivaldybėje, įkuriant 6 atvirąsias jaunimo erdves ir įsteigiant 2 mobiliąsias komandas su 2 automobiliais</t>
  </si>
  <si>
    <t xml:space="preserve">3.7 Socialinio būsto plėtra Mažeikių rajono savivaldybėje , siekiant  patenkinti socialinio būsto poreikį, įrengiant 200 butų. </t>
  </si>
  <si>
    <t xml:space="preserve">3.8 Telšių rajono savivaldybei Dienos centrui asmenims su negalia ir senyvo amžiaus asmenims Varnių miestelyje įsteigti reikalingos 0,3 mln. Eur investicijos. Naudotojų skaičius -  30 asmenų  su negalia ir senyvo amžiaus asmenų. </t>
  </si>
  <si>
    <t>3.9 Telšių rajono savivaldybei Savarankiško gyvenimo namų, skirtų socialinės rizikos asmenims, plėtrai reikalingos 0,5 mln. Eur investicijos. Paslaugų gavėjų skaičius - 20 asmenų.</t>
  </si>
  <si>
    <t xml:space="preserve">3.10 Telšių rajono savivaldybei Šeiminių namų vaikams su negalia įsteigti  reikalingos 0,5 mln. Eur investicijos. Paslaugų gavėjų skaičius - 8 socialinę globą gaunantys asmenys. </t>
  </si>
  <si>
    <t>3.11 Telšių rajono savivaldybei Ilgalaikės priežiūros paslaugų diegimui Telšių rajone reikalingos 0,3 mln. Eur investicijos.
Tikslinių ilgalaikės priežiūros paslaugų diegimas (ypač demencijos ir Alzheimerio ligų srityse) ir plėtojimas savivaldybių lygmens ASPĮ asmenims, kurie negali pasirūpinti savimi, šeimos narių konsultavimas (Telšių r. PSPC) - 0.255 mln. Eur. Mobiliųjų komandų aprūpinimas darbui reikalinga įranga ir priemonių komplektais bei automobiliais (Telšių r. PSPC) - 0,06 mln. Eur.</t>
  </si>
  <si>
    <t xml:space="preserve">3.12 Socialinio būsto plėtra Rietavo savivaldybėje, įsigyjant 6 butus, aprūpinant būstais apie 18 naudotojų. </t>
  </si>
  <si>
    <t xml:space="preserve">3.13 Savižudybių prevencijai investicijų poreikis Rietave - 0,42 mln. Eur, savižudybių prevencijos veiklose dalyvautų 100 dalyvių. Rietavo savivaldybės standartizuoto mirtingumo nuo tyčinio savęs žalojimo 100000 gyventojų rodiklio reikšmė yra prastesnė nei Lietuvos vidurkis ir turi didėjimo tendenciją. </t>
  </si>
  <si>
    <t>4. Problemai „Nepakankama švietimo paslaugų kokybė ir prieinamumas“ - 6,94 mln. Eur</t>
  </si>
  <si>
    <t xml:space="preserve">4.1 Rietavo savivaldybės lopšelio darželio  teritorijoje esančių takų sutvarkymui, lauko  ir vidaus edukacinių erdvių įrengimui ir  pritaikymui neįgaliesiems, 
grupių aprūpinimui baldais, buitine, vaizdo ir garso bei kompiuterine technika, lopšelio - darželio fasado remontui   investicijų poreikis – 0,4 mln. Eur, naujos ar modernzuotos vaikų priežiūros infrastruktūros naudotojų skaičius per metus – 200. </t>
  </si>
  <si>
    <t>4.2 Rietavo Lauryno Ivinskio stogo ir vamzdynų renovacijai investicijų poreikis – 1,3 mln. Eur, naujos ar modernizuotos švietimo infrastruktūros naudotojų skaičius per metus – 700.</t>
  </si>
  <si>
    <t xml:space="preserve">4.3 Rietavo savivaldybės Tverų gimanazijos treniruoklių salės remontui ir treniruoklių atnaujinimui  reikalingos 0,1 mln. Eur investicijos. Planuojamas naujos ar modernizuotos švietimo infrastruktūros naudotojų skaičius per metus – 100 . </t>
  </si>
  <si>
    <t xml:space="preserve">4.4 Rietavo Kleopo Oginskio meno mokyklai 17-os nusidėvėjusių pianinų pakeitimui naujais reikalingos  0,14 mln. Eur investicijos. Seni nusidėvėję pianinai neužtikrina tinkamos mokymo kokybės. </t>
  </si>
  <si>
    <t>4.5 Telšių "Atžalyno" progimnazijos (P. Cvirkos g. 2, Telšiai) infrastruktūros pritaikymui neįgaliesiems reikalingos 0,3 mln. Eur investicijos. Progimnazija turi specialiojo ugdymo skyrių mokiniams, turintiems didelius ar labai didelius specialiuosius ugdymosi poreikius. Progimnazijoje  būtų įdiegtos universalaus dizaino ir kitos inžinerinės priemonės pritaikant aplinką asmenims, turintiems negalią, naudotojų skaičius per metus - 495.</t>
  </si>
  <si>
    <t>4.6 Telšių "Kranto" progimnazijos (Masčio g. 14, Telšiai) infrastruktūros pritaikymui neįgaliesiems  reikalingos 0,3 mln. Eur investicijos. Progimnazijoje  būtų įdiegtos universalaus dizaino ir kitos inžinerinės priemonės pritaikant aplinką asmenims, turintiems negalią, naudotojų skaičius per metus - 532.</t>
  </si>
  <si>
    <t>4.7 Telšių r. Varnių Motiejaus Valančiaus gimnazijos (S. Dariaus ir S. Girėno 56, Varniai) infrastruktūros pritaikymui neįgaliesiems reikalingos 0,9 mln. Eur investicijos. Gimnazijoje  būtų įdiegtos universalaus dizaino ir kitos inžinerinės priemonės pritaikant aplinką asmenims, turintiems negalią, naudotojų skaičius per metus - 351.</t>
  </si>
  <si>
    <t xml:space="preserve">4.8 Telšių miesto ikimokyklinį ugdymą vykdančių įstaigų  virtuvės patalpų atnaujinimui, vykdant statybos ir inžinerinių sistemų įrengimų darbus,  įsigyjant virtuvės įrangą bei pritaikant patalpas efektyvesniam naudojimui reikalingos 1,5 mln. Eur investicijos. Įrangos ir patalpų modernizavimas būtų atliktas 5 ikimokyklinio ugdymo įstaigose.          </t>
  </si>
  <si>
    <t>4.9 Telšių rajono savivaldybės lopšelio darželio „Saulutė“ ir "Eglutė" infrastruktūros modernizavimui, atliekant kapitalinį išorės ir vidaus remontą, reikalingos 2 mln. Eur investicijos. Būtų  sumažintas ikimokyklinio ugdymo viešųjų paslaugų pasiūlos trūkumas, įdiegti universalaus dizaino ir kiti inžineriniai sprendiniai. Metinis konsoliduotų viešųjų paslaugų vartotojų skaičius - 114660.</t>
  </si>
  <si>
    <t>5. Regiono plėtros plane neidentifikuotoms, atsiradusioms naujos problemoms - 17,15 mln. Eur</t>
  </si>
  <si>
    <t xml:space="preserve">5.1 Priedangų plėtra ir ekstremaliųjų situacijų operacijų centro infrastruktūros sukūrimas  Plungės rajono savivaldybėje, priedangų gyventojams poreikį užtikrinant 100 proc. </t>
  </si>
  <si>
    <t xml:space="preserve">5.2 Plungės rajono savivaldybės vandenviečių (27), NVĮ (1) ir siurblinių (2) fizinės apsaugos, patekimo kontrolės, stebėjimo ir signalizacijos sistemų įdiegimui reikalingos 2,8 mln. Eur investicijos. Vandenviečių tvoros -8000 m;  grežinių dangčiai su užraktais  50 vnt., perimetro apsauga, vaizdo stebėjimo sistemos ir judesio davikliai,  apšvietimas su atsarginiu maitinimu bus įrengtas visose vandenvietėse- 27 kompl.;  apšvietimas su atsarginiu maitinimu vienoje nuotekų valykloje ir dviejose siurblinėse. -30 kompl., kitos saugumo priemonės. </t>
  </si>
  <si>
    <t>5.3 Mažeikių rajono savivaldybės geriamojo vandens tiekimo infrastruktūros apsaugos, viešųjų vandens tiekėjų ir nuotekų tvarkytojų valdymo centrų atsparumo didinimas. Apsaugos priemonės bus įdiegtos 39 vandenvietese su 61 gręžiniu.</t>
  </si>
  <si>
    <t xml:space="preserve">5.4 Priedangų ir ekstremaliųjų situacijų operacijų centro įrengimas Mažeikių rajono savivaldybėje. Įrengus priedangas, poreikis būtų patenkintas 23 proc. gyventojų (7590 asmenų). </t>
  </si>
  <si>
    <t>5.6 UAB „Rietavo komunalinis ūkis“ geriamojo vandens tiekimo infrastruktūros saugumo ir nuotekų tvarkymo valdymo centrų atsparumo didinimas, įrengiant  13 vandenviečių ir 1 nuotekų valyklos infrastruktūros apsaugą.Numatoma įrengti apie 4005 m tvorų, apšvietimo atramų su šviestuvais – 83 vnt., apsaugos sistemų -14 vnt., šulinių dangčių – 18 vnt.</t>
  </si>
  <si>
    <t xml:space="preserve">5.7 Perspėjimo sirenų įrengimui Telšių rajono savivaldybėje reikalingos 0,4 mln. Eur investicijos. Sirenų įrangoa skaičius -37 vnt. </t>
  </si>
  <si>
    <t xml:space="preserve">5.8 Priedangų plėtra ir ekstremaliųjų situacijų operacijų centro modernizavimas Telšių rajono savivaldybėje. Gyventojų, kuriems užtikrintas priedangų poreikis, dalis – 100 proc.
Modernizuotas ekstremaliųjų situacijų operacijų centras – 1 vnt. Įrengtas priedangų plotas  - 24202 kv. m  </t>
  </si>
  <si>
    <t>5.9 Vandenviečių apsauga Telšių rajone: prie vandens gręžinių įrengiamos tvoros - 4906 m, įvažiavimo vartai - 59 vnt., kameros - 78 vnt., šviestuvai su stulpu ir gembe - 57 vnt., signalizacijos sistema 1 kompl.Apsaugotų objektų skaičius - 58 vnt.</t>
  </si>
  <si>
    <t>1.8 Telšių miesto vakarinės ir rytinės  Masčio ežero pakrantės sutvarkymas, sukuriant teritorijas, naudojamas ekonominei, rekreacinei ar turizmo paskirčiai, 37 ha ir 10 ha ploto atitinkamai  7,86 mln. Eur.</t>
  </si>
  <si>
    <t xml:space="preserve">1.11 Dviejų viešųjų alternatyviųjų degalų įkrovimo ir (ar) papildymo punktų įrengimui  Mažeikių raj. savivaldybėje – 0,2 mln. Eur . </t>
  </si>
  <si>
    <t>2. Problemai „Reikšmingas taršos poveikis aplinkai“ - 9,2 mln.Eur</t>
  </si>
  <si>
    <t xml:space="preserve">2.3 Telšių rajono savivaldybės kaimiškose seniūnijose 12 nuotekų valyklų rekonstrukcijai, įdiegiant fosforo ir azoto  šalinimą, reikalingos 0,6 mln. Eur investicijos. Planuojamas naujų ar atnaujintų nuotekų valymo pajėgumų gyventojų ekvivalentas -7009 GE. </t>
  </si>
  <si>
    <t>5.5 Dalies priedangų (5 iš 14) Rietavo savivaldybėje modernizavimas pagal civilinės saugos reikalavimus, pritaikant riboto judumo grupėms.</t>
  </si>
  <si>
    <r>
      <t xml:space="preserve">1 lentelė. Regiono plėtros plano įgyvendinimo rezultatai
</t>
    </r>
    <r>
      <rPr>
        <i/>
        <sz val="12"/>
        <rFont val="Times New Roman"/>
        <family val="1"/>
        <charset val="186"/>
      </rPr>
      <t>(informacija nurodoma kaupiamuoju būdu)</t>
    </r>
  </si>
  <si>
    <r>
      <t xml:space="preserve">Pastabos, paaiškinimai </t>
    </r>
    <r>
      <rPr>
        <i/>
        <sz val="9"/>
        <rFont val="Times New Roman"/>
        <family val="1"/>
        <charset val="186"/>
      </rPr>
      <t xml:space="preserve">(nepasiekus / neišlaikius nors vieno stebėsenos rodiklio ar Regionų plėtros programos įgyvendinimo priežiūros plane numatytų pažangos lėšų investavimo apimčių ir terminų, žemiau esančioje skiltyje nurodoma nepasiekimo priežastis) </t>
    </r>
  </si>
  <si>
    <t>31,7
(2024)</t>
  </si>
  <si>
    <t>73,5
(2024)</t>
  </si>
  <si>
    <r>
      <t>59,0</t>
    </r>
    <r>
      <rPr>
        <sz val="9"/>
        <rFont val="Times New Roman"/>
        <family val="1"/>
        <charset val="186"/>
      </rPr>
      <t xml:space="preserve">
</t>
    </r>
    <r>
      <rPr>
        <sz val="9"/>
        <rFont val="Times New Roman"/>
        <family val="1"/>
      </rPr>
      <t>(2024)</t>
    </r>
  </si>
  <si>
    <r>
      <t>274,61</t>
    </r>
    <r>
      <rPr>
        <sz val="9"/>
        <rFont val="Times New Roman"/>
        <family val="1"/>
        <charset val="186"/>
      </rPr>
      <t xml:space="preserve">
(2024)</t>
    </r>
  </si>
  <si>
    <r>
      <t>155,66</t>
    </r>
    <r>
      <rPr>
        <sz val="9"/>
        <rFont val="Times New Roman"/>
        <family val="1"/>
        <charset val="186"/>
      </rPr>
      <t xml:space="preserve">
(2024)</t>
    </r>
  </si>
  <si>
    <r>
      <t>77,3</t>
    </r>
    <r>
      <rPr>
        <sz val="9"/>
        <rFont val="Times New Roman"/>
        <family val="1"/>
        <charset val="186"/>
      </rPr>
      <t xml:space="preserve">
(2024)</t>
    </r>
  </si>
  <si>
    <t>69,5
(2024)</t>
  </si>
  <si>
    <t>49,8
(2024-2025)</t>
  </si>
  <si>
    <r>
      <t>98,2</t>
    </r>
    <r>
      <rPr>
        <sz val="9"/>
        <rFont val="Times New Roman"/>
        <family val="1"/>
        <charset val="186"/>
      </rPr>
      <t xml:space="preserve">
(2024-2025)</t>
    </r>
  </si>
  <si>
    <t>2024–2029 m. Telšių regiono funkcinės zonos strategija patvirtinta visose Telšių regiono savivaldybių tarybose 2024 m. gegužės 30 d.:  Mažeikių rajono savivaldybės tarybos sprendimu Nr. T1-177,  Plungės rajono savivaldybės tarybos sprendimu Nr. T1-144, Rietavo savivaldybės tarybos sprendimu Nr. T1-86, Telšių rajono savivaldybės tarybos sprendimu Nr. T1-215.
2024–2029 m. Telšių regiono funkcinės zonos strategijos aktuali redakcija: 
2025 m. gegužės 22 d. Mažeikių rajono savivaldybės tarybos sprendimas Nr. T1-171 „Dėl Mažeikių rajono savivaldybės tarybos 2024 m. gegužės 30 d. sprendimo Nr. T1-177 „Dėl 2024–2029 m. Telšių regiono funkcinės zonos strategijos patvirtinimo“ pakeitimo“;
2025 m. gegužės 29 d. Plungės rajono savivaldybės tarybos sprendimas Nr. T1-188 „Dėl Plungės rajono savivaldybės tarybos 2024 m. gegužės 30 d. sprendimo Nr. T1-144 „Dėl 2024–2029 m. Telšių regiono funkcinės zonos strategijos patvirtinimo“ pakeitimo“, 
2025 m. gegužės 29 d. Rietavo savivaldybės tarybos sprendimas Nr. T1-87 „Dėl 2024–2029 m. Telšių regiono funkcinės zonos strategijos, patvirtintos Rietavo savivaldybės tarybos 2024 m. gegužės 30 d. sprendimu Nr. T1-86, pakeitimo“, 
2025 m. gegužės 29 d. Telšių rajono savivaldybės tarybos sprendimas Nr. T1-209 „Dėl Telšių rajono savivaldybės tarybos 2024 m. gegužės 30 d. sprendimo Nr. T1-215 „Dėl 2024–2029 m. Telšių regiono funkcinės zonos strategijos patvirtinimo“ pakeitimo“.
Veiklos šiai strategijai įgyvendinti numatytos 2022–2030 m. Telšių regiono plėtros plano (toliau – RPPl) pažangos priemonėje „Darbo vietų pasiekiamumo ir paslaugų prieinamumo didinimas“  atsižvelgiant į šią strategiją.</t>
  </si>
  <si>
    <t>2026 m. sausio 27 d. sprendimu Nr. K/S-1</t>
  </si>
  <si>
    <t>12,5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</si>
</sst>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charset val="186"/>
      <scheme val="minor"/>
    </font>
    <font>
      <sz val="11"/>
      <name val="Calibri"/>
      <family val="2"/>
      <charset val="186"/>
      <scheme val="minor"/>
    </font>
    <font>
      <sz val="12"/>
      <name val="Times New Roman"/>
      <family val="1"/>
      <charset val="186"/>
    </font>
    <font>
      <sz val="12"/>
      <color theme="1"/>
      <name val="Times New Roman"/>
      <family val="1"/>
      <charset val="186"/>
    </font>
    <font>
      <b/>
      <sz val="12"/>
      <color theme="1"/>
      <name val="Times New Roman"/>
      <family val="1"/>
      <charset val="186"/>
    </font>
    <font>
      <b/>
      <sz val="12"/>
      <name val="Times New Roman"/>
      <family val="1"/>
      <charset val="186"/>
    </font>
    <font>
      <b/>
      <sz val="9"/>
      <name val="Times New Roman"/>
      <family val="1"/>
      <charset val="186"/>
    </font>
    <font>
      <b/>
      <sz val="9"/>
      <color theme="1"/>
      <name val="Times New Roman"/>
      <family val="1"/>
      <charset val="186"/>
    </font>
    <font>
      <sz val="10"/>
      <name val="Arial"/>
      <family val="2"/>
      <charset val="186"/>
    </font>
    <font>
      <sz val="9"/>
      <name val="Times New Roman"/>
      <family val="1"/>
      <charset val="186"/>
    </font>
    <font>
      <i/>
      <sz val="12"/>
      <color theme="1"/>
      <name val="Times New Roman"/>
      <family val="1"/>
      <charset val="186"/>
    </font>
    <font>
      <u/>
      <sz val="12"/>
      <color theme="1"/>
      <name val="Times New Roman"/>
      <family val="1"/>
      <charset val="186"/>
    </font>
    <font>
      <b/>
      <sz val="12"/>
      <color rgb="FFFF0000"/>
      <name val="Times New Roman"/>
      <family val="1"/>
      <charset val="186"/>
    </font>
    <font>
      <i/>
      <sz val="9"/>
      <color theme="0" tint="-0.499984740745262"/>
      <name val="Times New Roman"/>
      <family val="1"/>
      <charset val="186"/>
    </font>
    <font>
      <sz val="11"/>
      <color theme="1"/>
      <name val="Times New Roman"/>
      <family val="1"/>
      <charset val="186"/>
    </font>
    <font>
      <i/>
      <sz val="11"/>
      <color theme="0" tint="-0.499984740745262"/>
      <name val="Times New Roman"/>
      <family val="1"/>
      <charset val="186"/>
    </font>
    <font>
      <sz val="11"/>
      <color theme="0" tint="-0.499984740745262"/>
      <name val="Times New Roman"/>
      <family val="1"/>
      <charset val="186"/>
    </font>
    <font>
      <b/>
      <sz val="12"/>
      <color theme="1"/>
      <name val="Times New Roman"/>
      <family val="1"/>
    </font>
    <font>
      <sz val="9"/>
      <name val="Times New Roman"/>
      <family val="1"/>
    </font>
    <font>
      <sz val="11"/>
      <color rgb="FFFF0000"/>
      <name val="Calibri"/>
      <family val="2"/>
      <charset val="186"/>
      <scheme val="minor"/>
    </font>
    <font>
      <b/>
      <sz val="12"/>
      <name val="Times New Roman"/>
      <family val="1"/>
    </font>
    <font>
      <sz val="10"/>
      <name val="Times New Roman"/>
      <family val="1"/>
      <charset val="186"/>
    </font>
    <font>
      <i/>
      <sz val="11"/>
      <name val="Times New Roman"/>
      <family val="1"/>
      <charset val="186"/>
    </font>
    <font>
      <sz val="11"/>
      <name val="Times New Roman"/>
      <family val="1"/>
      <charset val="186"/>
    </font>
    <font>
      <sz val="12"/>
      <color theme="1"/>
      <name val="Times New Roman"/>
      <family val="1"/>
    </font>
    <font>
      <sz val="11"/>
      <color theme="0"/>
      <name val="Calibri"/>
      <family val="2"/>
      <charset val="186"/>
      <scheme val="minor"/>
    </font>
    <font>
      <sz val="12"/>
      <name val="Times New Roman"/>
      <family val="1"/>
    </font>
    <font>
      <vertAlign val="superscript"/>
      <sz val="12"/>
      <name val="Times New Roman"/>
      <family val="1"/>
    </font>
    <font>
      <b/>
      <sz val="11"/>
      <color theme="1"/>
      <name val="Calibri"/>
      <family val="2"/>
      <scheme val="minor"/>
    </font>
    <font>
      <b/>
      <sz val="11"/>
      <name val="Calibri"/>
      <family val="2"/>
      <scheme val="minor"/>
    </font>
    <font>
      <i/>
      <sz val="12"/>
      <name val="Times New Roman"/>
      <family val="1"/>
      <charset val="186"/>
    </font>
    <font>
      <i/>
      <sz val="9"/>
      <name val="Times New Roman"/>
      <family val="1"/>
      <charset val="186"/>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7" tint="0.79998168889431442"/>
        <bgColor indexed="64"/>
      </patternFill>
    </fill>
  </fills>
  <borders count="1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s>
  <cellStyleXfs count="2">
    <xf numFmtId="0" fontId="0" fillId="0" borderId="0"/>
    <xf numFmtId="0" fontId="8" fillId="0" borderId="0"/>
  </cellStyleXfs>
  <cellXfs count="161">
    <xf numFmtId="0" fontId="0" fillId="0" borderId="0" xfId="0"/>
    <xf numFmtId="0" fontId="1" fillId="0" borderId="0" xfId="0" applyFont="1"/>
    <xf numFmtId="0" fontId="2" fillId="0" borderId="0" xfId="0" applyFont="1" applyAlignment="1">
      <alignment horizontal="left" vertical="center"/>
    </xf>
    <xf numFmtId="0" fontId="3" fillId="0" borderId="0" xfId="0" applyFont="1"/>
    <xf numFmtId="0" fontId="2" fillId="0" borderId="0" xfId="0" applyFont="1" applyAlignment="1">
      <alignment vertical="center"/>
    </xf>
    <xf numFmtId="0" fontId="4" fillId="0" borderId="0" xfId="0" applyFont="1"/>
    <xf numFmtId="0" fontId="5" fillId="0" borderId="0" xfId="0" applyFont="1" applyAlignment="1">
      <alignment vertical="center"/>
    </xf>
    <xf numFmtId="0" fontId="9" fillId="2" borderId="2" xfId="0" applyFont="1" applyFill="1" applyBorder="1" applyAlignment="1">
      <alignment vertical="center" wrapText="1"/>
    </xf>
    <xf numFmtId="0" fontId="6" fillId="2" borderId="2" xfId="0" applyFont="1" applyFill="1" applyBorder="1" applyAlignment="1">
      <alignment vertical="center" wrapText="1"/>
    </xf>
    <xf numFmtId="0" fontId="6" fillId="2"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6" fillId="2" borderId="2" xfId="1" applyFont="1" applyFill="1" applyBorder="1" applyAlignment="1">
      <alignment horizontal="center" vertical="center" wrapText="1"/>
    </xf>
    <xf numFmtId="0" fontId="4" fillId="0" borderId="0" xfId="0" applyFont="1" applyAlignment="1">
      <alignment horizontal="center" vertical="center"/>
    </xf>
    <xf numFmtId="0" fontId="3" fillId="0" borderId="0" xfId="0" applyFont="1" applyAlignment="1">
      <alignment horizontal="center" vertical="center"/>
    </xf>
    <xf numFmtId="0" fontId="10" fillId="0" borderId="0" xfId="0" applyFont="1" applyAlignment="1">
      <alignment horizontal="center" vertical="center"/>
    </xf>
    <xf numFmtId="0" fontId="6" fillId="2" borderId="1" xfId="0" applyFont="1" applyFill="1" applyBorder="1" applyAlignment="1">
      <alignment horizontal="center" vertical="center" wrapText="1"/>
    </xf>
    <xf numFmtId="0" fontId="6" fillId="2" borderId="1" xfId="1" applyFont="1" applyFill="1" applyBorder="1" applyAlignment="1">
      <alignment horizontal="center" vertical="center" wrapText="1"/>
    </xf>
    <xf numFmtId="0" fontId="12" fillId="0" borderId="0" xfId="0" applyFont="1" applyAlignment="1">
      <alignment vertical="center"/>
    </xf>
    <xf numFmtId="0" fontId="15" fillId="0" borderId="0" xfId="0" applyFont="1" applyAlignment="1">
      <alignment vertical="center"/>
    </xf>
    <xf numFmtId="0" fontId="14" fillId="0" borderId="0" xfId="0" applyFont="1"/>
    <xf numFmtId="0" fontId="15" fillId="0" borderId="0" xfId="0" applyFont="1" applyAlignment="1">
      <alignment horizontal="center" vertical="center"/>
    </xf>
    <xf numFmtId="0" fontId="16" fillId="0" borderId="0" xfId="0" applyFont="1" applyAlignment="1">
      <alignment horizontal="center" vertical="center"/>
    </xf>
    <xf numFmtId="0" fontId="2" fillId="0" borderId="0" xfId="0" applyFont="1"/>
    <xf numFmtId="0" fontId="9" fillId="2" borderId="2" xfId="0" applyFont="1" applyFill="1" applyBorder="1" applyAlignment="1">
      <alignment horizontal="center" vertical="top" wrapText="1"/>
    </xf>
    <xf numFmtId="0" fontId="9" fillId="2" borderId="2" xfId="0" applyFont="1" applyFill="1" applyBorder="1" applyAlignment="1">
      <alignment horizontal="left" vertical="top" wrapText="1"/>
    </xf>
    <xf numFmtId="0" fontId="6" fillId="2" borderId="2" xfId="0" applyFont="1" applyFill="1" applyBorder="1" applyAlignment="1">
      <alignment horizontal="center" vertical="top" wrapText="1"/>
    </xf>
    <xf numFmtId="0" fontId="9" fillId="2" borderId="2" xfId="0" applyFont="1" applyFill="1" applyBorder="1" applyAlignment="1">
      <alignment vertical="top" wrapText="1"/>
    </xf>
    <xf numFmtId="0" fontId="0" fillId="0" borderId="0" xfId="0" applyAlignment="1">
      <alignment horizontal="left" vertical="top"/>
    </xf>
    <xf numFmtId="0" fontId="1" fillId="0" borderId="0" xfId="0" applyFont="1" applyAlignment="1">
      <alignment horizontal="left" vertical="top"/>
    </xf>
    <xf numFmtId="0" fontId="4" fillId="0" borderId="0" xfId="0" applyFont="1" applyAlignment="1">
      <alignment horizontal="left" vertical="top"/>
    </xf>
    <xf numFmtId="0" fontId="0" fillId="0" borderId="0" xfId="0" applyAlignment="1">
      <alignment horizontal="center" vertical="top"/>
    </xf>
    <xf numFmtId="0" fontId="1" fillId="0" borderId="0" xfId="0" applyFont="1" applyAlignment="1">
      <alignment horizontal="center" vertical="top"/>
    </xf>
    <xf numFmtId="0" fontId="4" fillId="0" borderId="0" xfId="0" applyFont="1" applyAlignment="1">
      <alignment horizontal="center" vertical="top"/>
    </xf>
    <xf numFmtId="0" fontId="17" fillId="0" borderId="0" xfId="0" applyFont="1" applyAlignment="1">
      <alignment horizontal="center" vertical="center"/>
    </xf>
    <xf numFmtId="0" fontId="18" fillId="2" borderId="2" xfId="0" applyFont="1" applyFill="1" applyBorder="1" applyAlignment="1">
      <alignment vertical="top" wrapText="1"/>
    </xf>
    <xf numFmtId="0" fontId="20" fillId="0" borderId="0" xfId="0" applyFont="1" applyAlignment="1">
      <alignment vertical="center"/>
    </xf>
    <xf numFmtId="0" fontId="19" fillId="0" borderId="0" xfId="0" applyFont="1"/>
    <xf numFmtId="0" fontId="9" fillId="4" borderId="2" xfId="0" applyFont="1" applyFill="1" applyBorder="1" applyAlignment="1">
      <alignment horizontal="left" vertical="top" wrapText="1"/>
    </xf>
    <xf numFmtId="0" fontId="9" fillId="4" borderId="2" xfId="0" applyFont="1" applyFill="1" applyBorder="1" applyAlignment="1">
      <alignment horizontal="center" vertical="top" wrapText="1"/>
    </xf>
    <xf numFmtId="0" fontId="9" fillId="5" borderId="2" xfId="0" applyFont="1" applyFill="1" applyBorder="1" applyAlignment="1">
      <alignment vertical="top" wrapText="1"/>
    </xf>
    <xf numFmtId="0" fontId="9" fillId="5" borderId="2" xfId="0" applyFont="1" applyFill="1" applyBorder="1" applyAlignment="1">
      <alignment horizontal="center" vertical="top" wrapText="1"/>
    </xf>
    <xf numFmtId="0" fontId="6" fillId="4" borderId="2" xfId="0" applyFont="1" applyFill="1" applyBorder="1" applyAlignment="1">
      <alignment horizontal="center" vertical="top" wrapText="1"/>
    </xf>
    <xf numFmtId="0" fontId="6" fillId="4" borderId="2" xfId="0" applyFont="1" applyFill="1" applyBorder="1" applyAlignment="1">
      <alignment horizontal="left" vertical="top" wrapText="1"/>
    </xf>
    <xf numFmtId="0" fontId="6" fillId="4" borderId="2" xfId="0" applyFont="1" applyFill="1" applyBorder="1" applyAlignment="1">
      <alignment vertical="center" wrapText="1"/>
    </xf>
    <xf numFmtId="0" fontId="9" fillId="4" borderId="2" xfId="0" applyFont="1" applyFill="1" applyBorder="1" applyAlignment="1">
      <alignment vertical="top" wrapText="1"/>
    </xf>
    <xf numFmtId="0" fontId="6" fillId="5" borderId="2" xfId="0" applyFont="1" applyFill="1" applyBorder="1" applyAlignment="1">
      <alignment horizontal="center" vertical="top" wrapText="1"/>
    </xf>
    <xf numFmtId="0" fontId="6" fillId="5" borderId="2" xfId="0" applyFont="1" applyFill="1" applyBorder="1" applyAlignment="1">
      <alignment horizontal="left" vertical="top" wrapText="1"/>
    </xf>
    <xf numFmtId="0" fontId="21" fillId="0" borderId="0" xfId="0" applyFont="1" applyAlignment="1">
      <alignment horizontal="center" vertical="top"/>
    </xf>
    <xf numFmtId="0" fontId="18" fillId="2" borderId="2" xfId="0" applyFont="1" applyFill="1" applyBorder="1" applyAlignment="1">
      <alignment horizontal="center" vertical="top" wrapText="1"/>
    </xf>
    <xf numFmtId="3" fontId="9" fillId="5" borderId="2" xfId="0" applyNumberFormat="1" applyFont="1" applyFill="1" applyBorder="1" applyAlignment="1">
      <alignment horizontal="center" vertical="top" wrapText="1"/>
    </xf>
    <xf numFmtId="0" fontId="9" fillId="0" borderId="2" xfId="0" applyFont="1" applyBorder="1" applyAlignment="1">
      <alignment horizontal="center" vertical="top" wrapText="1"/>
    </xf>
    <xf numFmtId="3" fontId="9" fillId="4" borderId="2" xfId="0" applyNumberFormat="1" applyFont="1" applyFill="1" applyBorder="1" applyAlignment="1">
      <alignment horizontal="center" vertical="top" wrapText="1"/>
    </xf>
    <xf numFmtId="0" fontId="0" fillId="0" borderId="0" xfId="0" applyAlignment="1">
      <alignment wrapText="1"/>
    </xf>
    <xf numFmtId="0" fontId="9" fillId="5" borderId="2" xfId="0" applyFont="1" applyFill="1" applyBorder="1" applyAlignment="1">
      <alignment horizontal="left" vertical="center" wrapText="1"/>
    </xf>
    <xf numFmtId="0" fontId="9" fillId="2" borderId="2" xfId="0" applyFont="1" applyFill="1" applyBorder="1" applyAlignment="1">
      <alignment horizontal="left" vertical="center" wrapText="1"/>
    </xf>
    <xf numFmtId="0" fontId="23" fillId="3" borderId="2" xfId="0" applyFont="1" applyFill="1" applyBorder="1"/>
    <xf numFmtId="3" fontId="23" fillId="3" borderId="2" xfId="0" applyNumberFormat="1" applyFont="1" applyFill="1" applyBorder="1"/>
    <xf numFmtId="0" fontId="24" fillId="0" borderId="0" xfId="0" applyFont="1"/>
    <xf numFmtId="0" fontId="18" fillId="4" borderId="2" xfId="0" applyFont="1" applyFill="1" applyBorder="1" applyAlignment="1">
      <alignment horizontal="center" vertical="top" wrapText="1"/>
    </xf>
    <xf numFmtId="4" fontId="9" fillId="4" borderId="2" xfId="0" applyNumberFormat="1" applyFont="1" applyFill="1" applyBorder="1" applyAlignment="1">
      <alignment horizontal="center" vertical="top" wrapText="1"/>
    </xf>
    <xf numFmtId="4" fontId="9" fillId="5" borderId="2" xfId="0" applyNumberFormat="1" applyFont="1" applyFill="1" applyBorder="1" applyAlignment="1">
      <alignment horizontal="center" vertical="top" wrapText="1"/>
    </xf>
    <xf numFmtId="4" fontId="23" fillId="3" borderId="2" xfId="0" applyNumberFormat="1" applyFont="1" applyFill="1" applyBorder="1"/>
    <xf numFmtId="0" fontId="25" fillId="0" borderId="0" xfId="0" applyFont="1"/>
    <xf numFmtId="0" fontId="28" fillId="0" borderId="0" xfId="0" applyFont="1" applyAlignment="1">
      <alignment horizontal="left" vertical="top"/>
    </xf>
    <xf numFmtId="0" fontId="9" fillId="4" borderId="2" xfId="0" applyFont="1" applyFill="1" applyBorder="1" applyAlignment="1">
      <alignment vertical="center" wrapText="1"/>
    </xf>
    <xf numFmtId="0" fontId="29" fillId="0" borderId="0" xfId="0" applyFont="1" applyAlignment="1">
      <alignment horizontal="left" vertical="top"/>
    </xf>
    <xf numFmtId="0" fontId="9" fillId="0" borderId="2" xfId="0" applyFont="1" applyBorder="1" applyAlignment="1">
      <alignment vertical="top" wrapText="1"/>
    </xf>
    <xf numFmtId="0" fontId="6" fillId="2" borderId="2" xfId="0" applyFont="1" applyFill="1" applyBorder="1" applyAlignment="1">
      <alignment horizontal="left" vertical="top" wrapText="1"/>
    </xf>
    <xf numFmtId="0" fontId="26" fillId="0" borderId="2" xfId="0" applyFont="1" applyBorder="1" applyAlignment="1">
      <alignment horizontal="left" vertical="center" wrapText="1"/>
    </xf>
    <xf numFmtId="0" fontId="26" fillId="0" borderId="2" xfId="0" applyFont="1" applyBorder="1" applyAlignment="1">
      <alignment horizontal="left" vertical="center"/>
    </xf>
    <xf numFmtId="0" fontId="20" fillId="0" borderId="2" xfId="0" applyFont="1" applyBorder="1" applyAlignment="1">
      <alignment horizontal="left" vertical="center"/>
    </xf>
    <xf numFmtId="0" fontId="20" fillId="3" borderId="2" xfId="0" applyFont="1" applyFill="1" applyBorder="1" applyAlignment="1">
      <alignment horizontal="left" vertical="center"/>
    </xf>
    <xf numFmtId="0" fontId="1" fillId="0" borderId="0" xfId="0" applyFont="1" applyAlignment="1">
      <alignment wrapText="1"/>
    </xf>
    <xf numFmtId="0" fontId="18" fillId="0" borderId="2" xfId="0" applyFont="1" applyBorder="1" applyAlignment="1">
      <alignment horizontal="center" vertical="top" wrapText="1"/>
    </xf>
    <xf numFmtId="0" fontId="18" fillId="5" borderId="2" xfId="0" applyFont="1" applyFill="1" applyBorder="1" applyAlignment="1">
      <alignment horizontal="center" vertical="top" wrapText="1"/>
    </xf>
    <xf numFmtId="3" fontId="1" fillId="0" borderId="0" xfId="0" applyNumberFormat="1" applyFont="1"/>
    <xf numFmtId="4" fontId="9" fillId="5" borderId="1" xfId="0" applyNumberFormat="1" applyFont="1" applyFill="1" applyBorder="1" applyAlignment="1">
      <alignment horizontal="center" vertical="top" wrapText="1"/>
    </xf>
    <xf numFmtId="4" fontId="9" fillId="5" borderId="8" xfId="0" applyNumberFormat="1" applyFont="1" applyFill="1" applyBorder="1" applyAlignment="1">
      <alignment horizontal="center" vertical="top" wrapText="1"/>
    </xf>
    <xf numFmtId="4" fontId="9" fillId="5" borderId="3" xfId="0" applyNumberFormat="1" applyFont="1" applyFill="1" applyBorder="1" applyAlignment="1">
      <alignment horizontal="center" vertical="top" wrapText="1"/>
    </xf>
    <xf numFmtId="0" fontId="6" fillId="2" borderId="1" xfId="0" applyFont="1" applyFill="1" applyBorder="1" applyAlignment="1">
      <alignment horizontal="center" vertical="top" wrapText="1"/>
    </xf>
    <xf numFmtId="0" fontId="6" fillId="2" borderId="8" xfId="0" applyFont="1" applyFill="1" applyBorder="1" applyAlignment="1">
      <alignment horizontal="center" vertical="top" wrapText="1"/>
    </xf>
    <xf numFmtId="0" fontId="6" fillId="2" borderId="3" xfId="0" applyFont="1" applyFill="1" applyBorder="1" applyAlignment="1">
      <alignment horizontal="center" vertical="top" wrapText="1"/>
    </xf>
    <xf numFmtId="0" fontId="6" fillId="2" borderId="1" xfId="0" applyFont="1" applyFill="1" applyBorder="1" applyAlignment="1">
      <alignment horizontal="left" vertical="top" wrapText="1"/>
    </xf>
    <xf numFmtId="0" fontId="6" fillId="2" borderId="8" xfId="0" applyFont="1" applyFill="1" applyBorder="1" applyAlignment="1">
      <alignment horizontal="left" vertical="top" wrapText="1"/>
    </xf>
    <xf numFmtId="0" fontId="6" fillId="2" borderId="3" xfId="0" applyFont="1" applyFill="1" applyBorder="1" applyAlignment="1">
      <alignment horizontal="left" vertical="top" wrapText="1"/>
    </xf>
    <xf numFmtId="4" fontId="9" fillId="2" borderId="1" xfId="0" applyNumberFormat="1" applyFont="1" applyFill="1" applyBorder="1" applyAlignment="1">
      <alignment horizontal="center" vertical="top" wrapText="1"/>
    </xf>
    <xf numFmtId="4" fontId="9" fillId="2" borderId="8" xfId="0" applyNumberFormat="1" applyFont="1" applyFill="1" applyBorder="1" applyAlignment="1">
      <alignment horizontal="center" vertical="top" wrapText="1"/>
    </xf>
    <xf numFmtId="4" fontId="9" fillId="2" borderId="3" xfId="0" applyNumberFormat="1" applyFont="1" applyFill="1" applyBorder="1" applyAlignment="1">
      <alignment horizontal="center" vertical="top" wrapText="1"/>
    </xf>
    <xf numFmtId="0" fontId="6" fillId="5" borderId="1" xfId="0" applyFont="1" applyFill="1" applyBorder="1" applyAlignment="1">
      <alignment horizontal="center" vertical="top" wrapText="1"/>
    </xf>
    <xf numFmtId="0" fontId="6" fillId="5" borderId="8" xfId="0" applyFont="1" applyFill="1" applyBorder="1" applyAlignment="1">
      <alignment horizontal="center" vertical="top" wrapText="1"/>
    </xf>
    <xf numFmtId="0" fontId="6" fillId="5" borderId="3" xfId="0" applyFont="1" applyFill="1" applyBorder="1" applyAlignment="1">
      <alignment horizontal="center" vertical="top" wrapText="1"/>
    </xf>
    <xf numFmtId="0" fontId="6" fillId="5" borderId="1" xfId="0" applyFont="1" applyFill="1" applyBorder="1" applyAlignment="1">
      <alignment horizontal="left" vertical="top" wrapText="1"/>
    </xf>
    <xf numFmtId="0" fontId="6" fillId="5" borderId="8" xfId="0" applyFont="1" applyFill="1" applyBorder="1" applyAlignment="1">
      <alignment horizontal="left" vertical="top" wrapText="1"/>
    </xf>
    <xf numFmtId="0" fontId="6" fillId="5" borderId="3" xfId="0" applyFont="1" applyFill="1" applyBorder="1" applyAlignment="1">
      <alignment horizontal="left" vertical="top" wrapText="1"/>
    </xf>
    <xf numFmtId="3" fontId="9" fillId="5" borderId="1" xfId="0" applyNumberFormat="1" applyFont="1" applyFill="1" applyBorder="1" applyAlignment="1">
      <alignment horizontal="center" vertical="top" wrapText="1"/>
    </xf>
    <xf numFmtId="3" fontId="9" fillId="5" borderId="8" xfId="0" applyNumberFormat="1" applyFont="1" applyFill="1" applyBorder="1" applyAlignment="1">
      <alignment horizontal="center" vertical="top" wrapText="1"/>
    </xf>
    <xf numFmtId="3" fontId="9" fillId="5" borderId="3" xfId="0" applyNumberFormat="1" applyFont="1" applyFill="1" applyBorder="1" applyAlignment="1">
      <alignment horizontal="center" vertical="top" wrapText="1"/>
    </xf>
    <xf numFmtId="0" fontId="5" fillId="0" borderId="7" xfId="0" applyFont="1" applyBorder="1" applyAlignment="1">
      <alignment horizontal="left" vertical="center" wrapText="1"/>
    </xf>
    <xf numFmtId="0" fontId="6" fillId="2" borderId="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4" borderId="1" xfId="0" applyFont="1" applyFill="1" applyBorder="1" applyAlignment="1">
      <alignment horizontal="center" vertical="top" wrapText="1"/>
    </xf>
    <xf numFmtId="0" fontId="6" fillId="4" borderId="3" xfId="0" applyFont="1" applyFill="1" applyBorder="1" applyAlignment="1">
      <alignment horizontal="center" vertical="top" wrapText="1"/>
    </xf>
    <xf numFmtId="0" fontId="6" fillId="4" borderId="1" xfId="0" applyFont="1" applyFill="1" applyBorder="1" applyAlignment="1">
      <alignment horizontal="left" vertical="top" wrapText="1"/>
    </xf>
    <xf numFmtId="0" fontId="6" fillId="4" borderId="3" xfId="0" applyFont="1" applyFill="1" applyBorder="1" applyAlignment="1">
      <alignment horizontal="left" vertical="top" wrapText="1"/>
    </xf>
    <xf numFmtId="2" fontId="22" fillId="0" borderId="4" xfId="0" applyNumberFormat="1" applyFont="1" applyBorder="1" applyAlignment="1">
      <alignment horizontal="center" vertical="top" wrapText="1"/>
    </xf>
    <xf numFmtId="2" fontId="22" fillId="0" borderId="5" xfId="0" applyNumberFormat="1" applyFont="1" applyBorder="1" applyAlignment="1">
      <alignment horizontal="center" vertical="top" wrapText="1"/>
    </xf>
    <xf numFmtId="2" fontId="22" fillId="0" borderId="6" xfId="0" applyNumberFormat="1" applyFont="1" applyBorder="1" applyAlignment="1">
      <alignment horizontal="center" vertical="top" wrapText="1"/>
    </xf>
    <xf numFmtId="3" fontId="9" fillId="2" borderId="1" xfId="0" applyNumberFormat="1" applyFont="1" applyFill="1" applyBorder="1" applyAlignment="1">
      <alignment horizontal="center" vertical="top" wrapText="1"/>
    </xf>
    <xf numFmtId="3" fontId="9" fillId="2" borderId="8" xfId="0" applyNumberFormat="1" applyFont="1" applyFill="1" applyBorder="1" applyAlignment="1">
      <alignment horizontal="center" vertical="top" wrapText="1"/>
    </xf>
    <xf numFmtId="0" fontId="6" fillId="2" borderId="4" xfId="1" applyFont="1" applyFill="1" applyBorder="1" applyAlignment="1">
      <alignment horizontal="center" vertical="center" wrapText="1"/>
    </xf>
    <xf numFmtId="0" fontId="6" fillId="2" borderId="5" xfId="1" applyFont="1" applyFill="1" applyBorder="1" applyAlignment="1">
      <alignment horizontal="center" vertical="center" wrapText="1"/>
    </xf>
    <xf numFmtId="0" fontId="6" fillId="2" borderId="6" xfId="1"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3" fontId="9" fillId="4" borderId="1" xfId="0" applyNumberFormat="1" applyFont="1" applyFill="1" applyBorder="1" applyAlignment="1">
      <alignment horizontal="center" vertical="top" wrapText="1"/>
    </xf>
    <xf numFmtId="0" fontId="9" fillId="4" borderId="8" xfId="0" applyFont="1" applyFill="1" applyBorder="1" applyAlignment="1">
      <alignment horizontal="center" vertical="top" wrapText="1"/>
    </xf>
    <xf numFmtId="0" fontId="9" fillId="4" borderId="3" xfId="0" applyFont="1" applyFill="1" applyBorder="1" applyAlignment="1">
      <alignment horizontal="center" vertical="top" wrapText="1"/>
    </xf>
    <xf numFmtId="0" fontId="9" fillId="4" borderId="1" xfId="0" applyFont="1" applyFill="1" applyBorder="1" applyAlignment="1">
      <alignment horizontal="center" vertical="top" wrapText="1"/>
    </xf>
    <xf numFmtId="3" fontId="9" fillId="2" borderId="3" xfId="0" applyNumberFormat="1" applyFont="1" applyFill="1" applyBorder="1" applyAlignment="1">
      <alignment horizontal="center" vertical="top" wrapText="1"/>
    </xf>
    <xf numFmtId="4" fontId="9" fillId="4" borderId="1" xfId="0" applyNumberFormat="1" applyFont="1" applyFill="1" applyBorder="1" applyAlignment="1">
      <alignment horizontal="center" vertical="top" wrapText="1"/>
    </xf>
    <xf numFmtId="4" fontId="9" fillId="4" borderId="3" xfId="0" applyNumberFormat="1" applyFont="1" applyFill="1" applyBorder="1" applyAlignment="1">
      <alignment horizontal="center" vertical="top" wrapText="1"/>
    </xf>
    <xf numFmtId="4" fontId="9" fillId="4" borderId="8" xfId="0" applyNumberFormat="1" applyFont="1" applyFill="1" applyBorder="1" applyAlignment="1">
      <alignment horizontal="center" vertical="top" wrapText="1"/>
    </xf>
    <xf numFmtId="0" fontId="6" fillId="4" borderId="8" xfId="0" applyFont="1" applyFill="1" applyBorder="1" applyAlignment="1">
      <alignment horizontal="center" vertical="top" wrapText="1"/>
    </xf>
    <xf numFmtId="0" fontId="6" fillId="4" borderId="8" xfId="0" applyFont="1" applyFill="1" applyBorder="1" applyAlignment="1">
      <alignment horizontal="left" vertical="top" wrapText="1"/>
    </xf>
    <xf numFmtId="3" fontId="9" fillId="4" borderId="3" xfId="0" applyNumberFormat="1" applyFont="1" applyFill="1" applyBorder="1" applyAlignment="1">
      <alignment horizontal="center" vertical="top" wrapText="1"/>
    </xf>
    <xf numFmtId="4" fontId="1" fillId="0" borderId="8" xfId="0" applyNumberFormat="1" applyFont="1" applyBorder="1" applyAlignment="1">
      <alignment horizontal="center" vertical="top" wrapText="1"/>
    </xf>
    <xf numFmtId="4" fontId="1" fillId="0" borderId="3" xfId="0" applyNumberFormat="1" applyFont="1" applyBorder="1" applyAlignment="1">
      <alignment horizontal="center" vertical="top" wrapText="1"/>
    </xf>
    <xf numFmtId="3" fontId="9" fillId="4" borderId="8" xfId="0" applyNumberFormat="1" applyFont="1" applyFill="1" applyBorder="1" applyAlignment="1">
      <alignment horizontal="center" vertical="top" wrapText="1"/>
    </xf>
    <xf numFmtId="0" fontId="6" fillId="2" borderId="2" xfId="0" applyFont="1" applyFill="1" applyBorder="1" applyAlignment="1">
      <alignment horizontal="center" vertical="top" wrapText="1"/>
    </xf>
    <xf numFmtId="0" fontId="6" fillId="2" borderId="2" xfId="0" applyFont="1" applyFill="1" applyBorder="1" applyAlignment="1">
      <alignment horizontal="left" vertical="top" wrapText="1"/>
    </xf>
    <xf numFmtId="0" fontId="19" fillId="0" borderId="9" xfId="0" applyFont="1" applyBorder="1" applyAlignment="1">
      <alignment wrapText="1"/>
    </xf>
    <xf numFmtId="0" fontId="19" fillId="0" borderId="10" xfId="0" applyFont="1" applyBorder="1"/>
    <xf numFmtId="0" fontId="1" fillId="0" borderId="8" xfId="0" applyFont="1" applyBorder="1" applyAlignment="1">
      <alignment horizontal="left" vertical="top" wrapText="1"/>
    </xf>
    <xf numFmtId="0" fontId="1" fillId="0" borderId="3" xfId="0" applyFont="1" applyBorder="1" applyAlignment="1">
      <alignment horizontal="left" vertical="top" wrapText="1"/>
    </xf>
    <xf numFmtId="0" fontId="1" fillId="0" borderId="8" xfId="0" applyFont="1" applyBorder="1" applyAlignment="1">
      <alignment horizontal="center" vertical="top" wrapText="1"/>
    </xf>
    <xf numFmtId="0" fontId="1" fillId="0" borderId="3" xfId="0" applyFont="1" applyBorder="1" applyAlignment="1">
      <alignment horizontal="center" vertical="top" wrapText="1"/>
    </xf>
    <xf numFmtId="0" fontId="7" fillId="2" borderId="1"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26" fillId="0" borderId="4" xfId="0" applyFont="1" applyBorder="1" applyAlignment="1">
      <alignment horizontal="left" vertical="center" wrapText="1"/>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2" xfId="0" applyFont="1" applyBorder="1" applyAlignment="1">
      <alignment horizontal="left" vertical="center" wrapText="1"/>
    </xf>
    <xf numFmtId="0" fontId="20" fillId="3" borderId="2" xfId="0" applyFont="1" applyFill="1" applyBorder="1" applyAlignment="1">
      <alignment horizontal="left" vertical="center"/>
    </xf>
    <xf numFmtId="0" fontId="26" fillId="0" borderId="4" xfId="0" applyFont="1" applyBorder="1" applyAlignment="1">
      <alignment horizontal="left" vertical="center"/>
    </xf>
    <xf numFmtId="0" fontId="26" fillId="0" borderId="5" xfId="0" applyFont="1" applyBorder="1" applyAlignment="1">
      <alignment horizontal="left" vertical="center"/>
    </xf>
    <xf numFmtId="0" fontId="26" fillId="0" borderId="6" xfId="0" applyFont="1" applyBorder="1" applyAlignment="1">
      <alignment horizontal="left" vertical="center"/>
    </xf>
    <xf numFmtId="0" fontId="26" fillId="0" borderId="2" xfId="0" applyFont="1" applyBorder="1" applyAlignment="1">
      <alignment horizontal="left" vertical="center"/>
    </xf>
    <xf numFmtId="0" fontId="20" fillId="3" borderId="2" xfId="0" applyFont="1" applyFill="1" applyBorder="1" applyAlignment="1">
      <alignment horizontal="left" vertical="center" wrapText="1"/>
    </xf>
    <xf numFmtId="0" fontId="20" fillId="0" borderId="2" xfId="0" applyFont="1" applyBorder="1" applyAlignment="1">
      <alignment horizontal="left" vertical="center" wrapText="1"/>
    </xf>
    <xf numFmtId="0" fontId="26" fillId="0" borderId="7" xfId="0" applyFont="1" applyBorder="1" applyAlignment="1">
      <alignment horizontal="left" vertical="center" wrapText="1"/>
    </xf>
    <xf numFmtId="0" fontId="26" fillId="3" borderId="2" xfId="0" applyFont="1" applyFill="1" applyBorder="1" applyAlignment="1">
      <alignment horizontal="left" vertical="center"/>
    </xf>
    <xf numFmtId="0" fontId="20" fillId="3" borderId="5" xfId="0" applyFont="1" applyFill="1" applyBorder="1" applyAlignment="1">
      <alignment horizontal="left" vertical="center" wrapText="1"/>
    </xf>
    <xf numFmtId="0" fontId="26" fillId="3" borderId="5" xfId="0" applyFont="1" applyFill="1" applyBorder="1" applyAlignment="1">
      <alignment horizontal="left" vertical="center" wrapText="1"/>
    </xf>
    <xf numFmtId="0" fontId="26" fillId="3" borderId="6" xfId="0" applyFont="1" applyFill="1" applyBorder="1" applyAlignment="1">
      <alignment horizontal="left" vertical="center" wrapText="1"/>
    </xf>
  </cellXfs>
  <cellStyles count="2">
    <cellStyle name="Įprastas" xfId="0" builtinId="0"/>
    <cellStyle name="Įprastas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110"/>
  <sheetViews>
    <sheetView tabSelected="1" topLeftCell="A76" zoomScale="90" zoomScaleNormal="90" workbookViewId="0">
      <selection activeCell="I79" sqref="I79:I82"/>
    </sheetView>
  </sheetViews>
  <sheetFormatPr defaultColWidth="9.140625" defaultRowHeight="15" x14ac:dyDescent="0.25"/>
  <cols>
    <col min="1" max="1" width="6" style="30" customWidth="1"/>
    <col min="2" max="2" width="19.85546875" style="27" customWidth="1"/>
    <col min="3" max="3" width="9.85546875" customWidth="1"/>
    <col min="4" max="4" width="23" customWidth="1"/>
    <col min="5" max="5" width="10.42578125" customWidth="1"/>
    <col min="6" max="8" width="10.140625" customWidth="1"/>
    <col min="9" max="9" width="13.28515625" customWidth="1"/>
    <col min="10" max="10" width="10.5703125" customWidth="1"/>
    <col min="11" max="12" width="10.42578125" customWidth="1"/>
    <col min="13" max="13" width="12.85546875" customWidth="1"/>
    <col min="14" max="14" width="13.42578125" customWidth="1"/>
    <col min="15" max="15" width="10.42578125" customWidth="1"/>
    <col min="16" max="16" width="13.7109375" customWidth="1"/>
    <col min="17" max="17" width="13" customWidth="1"/>
    <col min="18" max="18" width="12.140625" customWidth="1"/>
    <col min="19" max="19" width="9.85546875" customWidth="1"/>
    <col min="20" max="20" width="11.140625" customWidth="1"/>
    <col min="21" max="21" width="23.5703125" customWidth="1"/>
    <col min="22" max="22" width="9.85546875" bestFit="1" customWidth="1"/>
  </cols>
  <sheetData>
    <row r="1" spans="1:21" ht="15.75" x14ac:dyDescent="0.25">
      <c r="P1" s="2"/>
      <c r="R1" s="3"/>
    </row>
    <row r="2" spans="1:21" ht="15.75" x14ac:dyDescent="0.25">
      <c r="P2" s="4"/>
      <c r="R2" s="3"/>
    </row>
    <row r="3" spans="1:21" ht="15.75" x14ac:dyDescent="0.25">
      <c r="P3" s="4"/>
      <c r="R3" s="3"/>
    </row>
    <row r="6" spans="1:21" ht="15.75" x14ac:dyDescent="0.25">
      <c r="A6" s="31"/>
      <c r="B6" s="28"/>
      <c r="C6" s="1"/>
      <c r="D6" s="2"/>
      <c r="E6" s="2"/>
      <c r="F6" s="2"/>
      <c r="G6" s="2"/>
      <c r="H6" s="2"/>
      <c r="I6" s="2"/>
      <c r="J6" s="2"/>
      <c r="K6" s="2"/>
      <c r="L6" s="2"/>
      <c r="M6" s="2"/>
      <c r="N6" s="2"/>
      <c r="O6" s="2"/>
    </row>
    <row r="7" spans="1:21" ht="15.75" x14ac:dyDescent="0.25">
      <c r="A7" s="31"/>
      <c r="B7" s="28"/>
      <c r="C7" s="1"/>
      <c r="D7" s="4"/>
      <c r="E7" s="4"/>
      <c r="F7" s="4"/>
      <c r="G7" s="4"/>
      <c r="H7" s="4"/>
      <c r="I7" s="4"/>
      <c r="J7" s="4"/>
      <c r="K7" s="12"/>
      <c r="L7" s="4"/>
      <c r="M7" s="4"/>
      <c r="N7" s="4"/>
      <c r="O7" s="4"/>
    </row>
    <row r="8" spans="1:21" ht="15.75" x14ac:dyDescent="0.25">
      <c r="A8" s="31"/>
      <c r="B8" s="28"/>
      <c r="C8" s="1"/>
      <c r="D8" s="4"/>
      <c r="E8" s="4"/>
      <c r="F8" s="4"/>
      <c r="G8" s="4"/>
      <c r="H8" s="4"/>
      <c r="I8" s="4"/>
      <c r="J8" s="4"/>
      <c r="K8" s="12"/>
      <c r="L8" s="4"/>
      <c r="M8" s="4"/>
      <c r="N8" s="4"/>
      <c r="O8" s="4"/>
      <c r="S8" s="57" t="s">
        <v>214</v>
      </c>
      <c r="T8" s="57"/>
      <c r="U8" s="57"/>
    </row>
    <row r="9" spans="1:21" ht="15.75" x14ac:dyDescent="0.25">
      <c r="A9" s="31"/>
      <c r="B9" s="28"/>
      <c r="C9" s="1"/>
      <c r="D9" s="4"/>
      <c r="E9" s="4"/>
      <c r="F9" s="4"/>
      <c r="G9" s="4"/>
      <c r="H9" s="4"/>
      <c r="I9" s="4"/>
      <c r="J9" s="4"/>
      <c r="K9" s="12"/>
      <c r="L9" s="4"/>
      <c r="M9" s="4"/>
      <c r="N9" s="4"/>
      <c r="O9" s="4"/>
      <c r="P9" s="4"/>
      <c r="R9" s="3"/>
      <c r="S9" s="57" t="s">
        <v>215</v>
      </c>
      <c r="T9" s="57"/>
      <c r="U9" s="57"/>
    </row>
    <row r="10" spans="1:21" ht="15.75" x14ac:dyDescent="0.25">
      <c r="A10" s="31"/>
      <c r="B10" s="28"/>
      <c r="C10" s="1"/>
      <c r="D10" s="4"/>
      <c r="E10" s="4"/>
      <c r="F10" s="4"/>
      <c r="G10" s="4"/>
      <c r="H10" s="4"/>
      <c r="I10" s="4"/>
      <c r="J10" s="4"/>
      <c r="K10" s="4"/>
      <c r="L10" s="4"/>
      <c r="M10" s="4"/>
      <c r="N10" s="4"/>
      <c r="O10" s="4"/>
      <c r="P10" s="18"/>
      <c r="R10" s="19"/>
      <c r="S10" s="57" t="s">
        <v>374</v>
      </c>
      <c r="T10" s="57"/>
      <c r="U10" s="57"/>
    </row>
    <row r="11" spans="1:21" ht="15.75" x14ac:dyDescent="0.25">
      <c r="A11" s="31"/>
      <c r="B11" s="28"/>
      <c r="C11" s="1"/>
      <c r="D11" s="4"/>
      <c r="E11" s="4"/>
      <c r="F11" s="4"/>
      <c r="G11" s="4"/>
      <c r="H11" s="4"/>
      <c r="I11" s="4"/>
      <c r="J11" s="4"/>
      <c r="K11" s="12" t="s">
        <v>198</v>
      </c>
      <c r="L11" s="4"/>
      <c r="M11" s="4"/>
      <c r="N11" s="4"/>
      <c r="O11" s="4"/>
      <c r="P11" s="18"/>
      <c r="R11" s="19"/>
      <c r="S11" s="57"/>
      <c r="T11" s="57"/>
      <c r="U11" s="57"/>
    </row>
    <row r="12" spans="1:21" ht="15.75" x14ac:dyDescent="0.25">
      <c r="A12" s="32"/>
      <c r="B12" s="29"/>
      <c r="C12" s="1"/>
      <c r="D12" s="4"/>
      <c r="E12" s="4"/>
      <c r="F12" s="4"/>
      <c r="G12" s="4"/>
      <c r="H12" s="4"/>
      <c r="I12" s="4"/>
      <c r="J12" s="4"/>
      <c r="K12" s="20"/>
      <c r="L12" s="4"/>
      <c r="M12" s="4"/>
      <c r="N12" s="4"/>
      <c r="O12" s="4"/>
      <c r="P12" s="4"/>
    </row>
    <row r="13" spans="1:21" ht="15.75" x14ac:dyDescent="0.25">
      <c r="A13" s="32"/>
      <c r="B13" s="29"/>
      <c r="C13" s="1"/>
      <c r="D13" s="4"/>
      <c r="E13" s="4"/>
      <c r="F13" s="4"/>
      <c r="G13" s="4"/>
      <c r="H13" s="4"/>
      <c r="I13" s="4"/>
      <c r="J13" s="4"/>
      <c r="K13" s="14"/>
      <c r="L13" s="4"/>
      <c r="M13" s="4"/>
      <c r="N13" s="4"/>
      <c r="O13" s="4"/>
      <c r="P13" s="4"/>
    </row>
    <row r="14" spans="1:21" ht="15.75" x14ac:dyDescent="0.25">
      <c r="A14" s="32"/>
      <c r="B14" s="29"/>
      <c r="C14" s="1"/>
      <c r="D14" s="4"/>
      <c r="E14" s="4"/>
      <c r="F14" s="4"/>
      <c r="G14" s="4"/>
      <c r="H14" s="4"/>
      <c r="I14" s="35"/>
      <c r="J14" s="4"/>
      <c r="K14" s="33" t="s">
        <v>274</v>
      </c>
      <c r="L14" s="4"/>
      <c r="M14" s="4"/>
      <c r="N14" s="4"/>
      <c r="O14" s="4"/>
      <c r="P14" s="4"/>
    </row>
    <row r="15" spans="1:21" ht="15.75" x14ac:dyDescent="0.25">
      <c r="A15" s="32"/>
      <c r="B15" s="29"/>
      <c r="C15" s="1"/>
      <c r="D15" s="4"/>
      <c r="E15" s="4"/>
      <c r="F15" s="4"/>
      <c r="G15" s="4"/>
      <c r="H15" s="4"/>
      <c r="I15" s="4"/>
      <c r="J15" s="4"/>
      <c r="K15" s="13" t="s">
        <v>13</v>
      </c>
      <c r="L15" s="4"/>
      <c r="M15" s="4"/>
      <c r="N15" s="4"/>
      <c r="O15" s="4"/>
      <c r="P15" s="4"/>
    </row>
    <row r="16" spans="1:21" ht="15.75" x14ac:dyDescent="0.25">
      <c r="A16" s="32"/>
      <c r="B16" s="29"/>
      <c r="C16" s="1"/>
      <c r="D16" s="4"/>
      <c r="E16" s="4"/>
      <c r="F16" s="4"/>
      <c r="G16" s="4"/>
      <c r="H16" s="4"/>
      <c r="I16" s="4"/>
      <c r="J16" s="4"/>
      <c r="K16" s="21" t="s">
        <v>18</v>
      </c>
      <c r="L16" s="4"/>
      <c r="M16" s="4"/>
      <c r="N16" s="4"/>
      <c r="O16" s="4"/>
      <c r="P16" s="4"/>
    </row>
    <row r="17" spans="1:24" ht="15.75" x14ac:dyDescent="0.25">
      <c r="A17" s="32"/>
      <c r="B17" s="29"/>
      <c r="C17" s="1"/>
      <c r="D17" s="4"/>
      <c r="E17" s="4"/>
      <c r="F17" s="4"/>
      <c r="G17" s="4"/>
      <c r="H17" s="4"/>
      <c r="I17" s="4"/>
      <c r="J17" s="4"/>
      <c r="K17" s="14"/>
      <c r="L17" s="4"/>
      <c r="M17" s="4"/>
      <c r="N17" s="4"/>
      <c r="O17" s="4"/>
      <c r="P17" s="4"/>
    </row>
    <row r="18" spans="1:24" ht="15.75" x14ac:dyDescent="0.25">
      <c r="A18" s="32"/>
      <c r="B18" s="29"/>
      <c r="C18" s="1"/>
      <c r="D18" s="4"/>
      <c r="E18" s="4"/>
      <c r="F18" s="4"/>
      <c r="G18" s="4"/>
      <c r="H18" s="4"/>
      <c r="I18" s="4"/>
      <c r="J18" s="4"/>
      <c r="K18" s="14"/>
      <c r="L18" s="4"/>
      <c r="M18" s="4"/>
      <c r="N18" s="4"/>
      <c r="O18" s="4"/>
      <c r="P18" s="4"/>
    </row>
    <row r="19" spans="1:24" ht="44.25" customHeight="1" x14ac:dyDescent="0.25">
      <c r="A19" s="97" t="s">
        <v>362</v>
      </c>
      <c r="B19" s="97"/>
      <c r="C19" s="97"/>
      <c r="D19" s="97"/>
      <c r="E19" s="97"/>
      <c r="F19" s="97"/>
      <c r="G19" s="97"/>
      <c r="H19" s="97"/>
      <c r="I19" s="97"/>
      <c r="J19" s="97"/>
      <c r="K19" s="97"/>
      <c r="L19" s="97"/>
      <c r="M19" s="97"/>
      <c r="N19" s="97"/>
      <c r="O19" s="97"/>
      <c r="P19" s="97"/>
      <c r="Q19" s="97"/>
      <c r="R19" s="97"/>
      <c r="S19" s="97"/>
      <c r="T19" s="97"/>
      <c r="U19" s="97"/>
      <c r="V19" s="1"/>
    </row>
    <row r="20" spans="1:24" ht="45" customHeight="1" x14ac:dyDescent="0.25">
      <c r="A20" s="79" t="s">
        <v>16</v>
      </c>
      <c r="B20" s="82" t="s">
        <v>6</v>
      </c>
      <c r="C20" s="112" t="s">
        <v>9</v>
      </c>
      <c r="D20" s="113"/>
      <c r="E20" s="113"/>
      <c r="F20" s="113"/>
      <c r="G20" s="113"/>
      <c r="H20" s="114"/>
      <c r="I20" s="109" t="s">
        <v>21</v>
      </c>
      <c r="J20" s="110"/>
      <c r="K20" s="110"/>
      <c r="L20" s="111"/>
      <c r="M20" s="112" t="s">
        <v>22</v>
      </c>
      <c r="N20" s="113"/>
      <c r="O20" s="113"/>
      <c r="P20" s="114"/>
      <c r="Q20" s="109" t="s">
        <v>23</v>
      </c>
      <c r="R20" s="110"/>
      <c r="S20" s="110"/>
      <c r="T20" s="111"/>
      <c r="U20" s="98" t="s">
        <v>363</v>
      </c>
      <c r="V20" s="1"/>
    </row>
    <row r="21" spans="1:24" ht="88.5" customHeight="1" x14ac:dyDescent="0.25">
      <c r="A21" s="81"/>
      <c r="B21" s="84"/>
      <c r="C21" s="15" t="s">
        <v>1</v>
      </c>
      <c r="D21" s="15" t="s">
        <v>2</v>
      </c>
      <c r="E21" s="15" t="s">
        <v>10</v>
      </c>
      <c r="F21" s="15" t="s">
        <v>12</v>
      </c>
      <c r="G21" s="15" t="s">
        <v>20</v>
      </c>
      <c r="H21" s="15" t="s">
        <v>19</v>
      </c>
      <c r="I21" s="16" t="s">
        <v>3</v>
      </c>
      <c r="J21" s="15" t="s">
        <v>11</v>
      </c>
      <c r="K21" s="15" t="s">
        <v>8</v>
      </c>
      <c r="L21" s="9" t="s">
        <v>24</v>
      </c>
      <c r="M21" s="16" t="s">
        <v>3</v>
      </c>
      <c r="N21" s="15" t="s">
        <v>11</v>
      </c>
      <c r="O21" s="15" t="s">
        <v>8</v>
      </c>
      <c r="P21" s="9" t="s">
        <v>24</v>
      </c>
      <c r="Q21" s="16" t="s">
        <v>3</v>
      </c>
      <c r="R21" s="15" t="s">
        <v>11</v>
      </c>
      <c r="S21" s="15" t="s">
        <v>8</v>
      </c>
      <c r="T21" s="9" t="s">
        <v>24</v>
      </c>
      <c r="U21" s="99"/>
      <c r="V21" s="1"/>
    </row>
    <row r="22" spans="1:24" ht="15" customHeight="1" x14ac:dyDescent="0.25">
      <c r="A22" s="25">
        <v>1</v>
      </c>
      <c r="B22" s="67">
        <v>2</v>
      </c>
      <c r="C22" s="9">
        <v>3</v>
      </c>
      <c r="D22" s="9">
        <v>4</v>
      </c>
      <c r="E22" s="9">
        <v>5</v>
      </c>
      <c r="F22" s="9">
        <v>6</v>
      </c>
      <c r="G22" s="9">
        <v>7</v>
      </c>
      <c r="H22" s="9">
        <v>8</v>
      </c>
      <c r="I22" s="11">
        <v>9</v>
      </c>
      <c r="J22" s="9">
        <v>10</v>
      </c>
      <c r="K22" s="9">
        <v>11</v>
      </c>
      <c r="L22" s="9">
        <v>12</v>
      </c>
      <c r="M22" s="9">
        <v>13</v>
      </c>
      <c r="N22" s="9">
        <v>14</v>
      </c>
      <c r="O22" s="9">
        <v>15</v>
      </c>
      <c r="P22" s="9">
        <v>16</v>
      </c>
      <c r="Q22" s="11">
        <v>17</v>
      </c>
      <c r="R22" s="9">
        <v>18</v>
      </c>
      <c r="S22" s="9">
        <v>19</v>
      </c>
      <c r="T22" s="9">
        <v>20</v>
      </c>
      <c r="U22" s="9">
        <v>21</v>
      </c>
      <c r="V22" s="1"/>
    </row>
    <row r="23" spans="1:24" ht="42" customHeight="1" x14ac:dyDescent="0.25">
      <c r="A23" s="100" t="s">
        <v>7</v>
      </c>
      <c r="B23" s="102" t="s">
        <v>33</v>
      </c>
      <c r="C23" s="64"/>
      <c r="D23" s="37" t="s">
        <v>34</v>
      </c>
      <c r="E23" s="38" t="s">
        <v>35</v>
      </c>
      <c r="F23" s="58" t="s">
        <v>365</v>
      </c>
      <c r="G23" s="38" t="s">
        <v>216</v>
      </c>
      <c r="H23" s="38" t="s">
        <v>217</v>
      </c>
      <c r="I23" s="121">
        <f>SUM(J23:L23)</f>
        <v>58350978</v>
      </c>
      <c r="J23" s="121">
        <f>J25+J34</f>
        <v>46428903</v>
      </c>
      <c r="K23" s="121">
        <v>0</v>
      </c>
      <c r="L23" s="121">
        <f>L25+L34</f>
        <v>11922075</v>
      </c>
      <c r="M23" s="126">
        <f>SUM(N23:P23)</f>
        <v>28478169.59</v>
      </c>
      <c r="N23" s="126">
        <f>N25+N34</f>
        <v>16764754.550000001</v>
      </c>
      <c r="O23" s="126">
        <v>0</v>
      </c>
      <c r="P23" s="126">
        <f>P25+P34</f>
        <v>11713415.039999999</v>
      </c>
      <c r="Q23" s="126">
        <f>SUM(R23:T23)</f>
        <v>66455.13</v>
      </c>
      <c r="R23" s="126">
        <f>R25+R34</f>
        <v>58759.24</v>
      </c>
      <c r="S23" s="126">
        <v>0</v>
      </c>
      <c r="T23" s="126">
        <f>T25+T34</f>
        <v>7695.89</v>
      </c>
      <c r="U23" s="64"/>
      <c r="V23" s="1"/>
      <c r="W23" s="62"/>
    </row>
    <row r="24" spans="1:24" ht="72.75" customHeight="1" x14ac:dyDescent="0.25">
      <c r="A24" s="101"/>
      <c r="B24" s="103"/>
      <c r="C24" s="64"/>
      <c r="D24" s="37" t="s">
        <v>104</v>
      </c>
      <c r="E24" s="38" t="s">
        <v>36</v>
      </c>
      <c r="F24" s="58" t="s">
        <v>364</v>
      </c>
      <c r="G24" s="38" t="s">
        <v>219</v>
      </c>
      <c r="H24" s="38" t="s">
        <v>218</v>
      </c>
      <c r="I24" s="131"/>
      <c r="J24" s="131"/>
      <c r="K24" s="131"/>
      <c r="L24" s="131"/>
      <c r="M24" s="127"/>
      <c r="N24" s="127"/>
      <c r="O24" s="127"/>
      <c r="P24" s="127"/>
      <c r="Q24" s="127"/>
      <c r="R24" s="127"/>
      <c r="S24" s="127"/>
      <c r="T24" s="127"/>
      <c r="U24" s="64"/>
      <c r="V24" s="1"/>
      <c r="W24" s="62"/>
      <c r="X24" s="1" t="s">
        <v>206</v>
      </c>
    </row>
    <row r="25" spans="1:24" ht="64.5" customHeight="1" x14ac:dyDescent="0.25">
      <c r="A25" s="88" t="s">
        <v>4</v>
      </c>
      <c r="B25" s="91" t="s">
        <v>40</v>
      </c>
      <c r="C25" s="40" t="s">
        <v>158</v>
      </c>
      <c r="D25" s="39" t="s">
        <v>37</v>
      </c>
      <c r="E25" s="40" t="s">
        <v>212</v>
      </c>
      <c r="F25" s="40" t="s">
        <v>220</v>
      </c>
      <c r="G25" s="40" t="s">
        <v>220</v>
      </c>
      <c r="H25" s="40">
        <v>564.59580000000005</v>
      </c>
      <c r="I25" s="94">
        <f>SUM(J25:L25)</f>
        <v>35248880</v>
      </c>
      <c r="J25" s="94">
        <v>29961534</v>
      </c>
      <c r="K25" s="94">
        <v>0</v>
      </c>
      <c r="L25" s="94">
        <v>5287346</v>
      </c>
      <c r="M25" s="76">
        <f>SUM(N25:P25)</f>
        <v>7941395.6500000004</v>
      </c>
      <c r="N25" s="76">
        <f>N28</f>
        <v>6474530.2999999998</v>
      </c>
      <c r="O25" s="76">
        <v>0</v>
      </c>
      <c r="P25" s="76">
        <f>P28</f>
        <v>1466865.35</v>
      </c>
      <c r="Q25" s="76">
        <f>SUM(R25:T25)</f>
        <v>66455.13</v>
      </c>
      <c r="R25" s="76">
        <f>R28</f>
        <v>58759.24</v>
      </c>
      <c r="S25" s="76">
        <v>0</v>
      </c>
      <c r="T25" s="76">
        <f>T28</f>
        <v>7695.89</v>
      </c>
      <c r="U25" s="39"/>
      <c r="V25" s="1"/>
      <c r="W25" s="62"/>
    </row>
    <row r="26" spans="1:24" ht="52.5" customHeight="1" x14ac:dyDescent="0.25">
      <c r="A26" s="89"/>
      <c r="B26" s="92"/>
      <c r="C26" s="40" t="s">
        <v>157</v>
      </c>
      <c r="D26" s="39" t="s">
        <v>39</v>
      </c>
      <c r="E26" s="40" t="s">
        <v>212</v>
      </c>
      <c r="F26" s="40" t="s">
        <v>220</v>
      </c>
      <c r="G26" s="40" t="s">
        <v>220</v>
      </c>
      <c r="H26" s="40" t="s">
        <v>287</v>
      </c>
      <c r="I26" s="95"/>
      <c r="J26" s="95"/>
      <c r="K26" s="95"/>
      <c r="L26" s="95"/>
      <c r="M26" s="77"/>
      <c r="N26" s="77"/>
      <c r="O26" s="77"/>
      <c r="P26" s="77"/>
      <c r="Q26" s="77"/>
      <c r="R26" s="77"/>
      <c r="S26" s="77"/>
      <c r="T26" s="77"/>
      <c r="U26" s="39"/>
      <c r="V26" s="1"/>
      <c r="W26" s="52"/>
      <c r="X26" s="52"/>
    </row>
    <row r="27" spans="1:24" ht="54.75" customHeight="1" x14ac:dyDescent="0.25">
      <c r="A27" s="90"/>
      <c r="B27" s="93"/>
      <c r="C27" s="40" t="s">
        <v>159</v>
      </c>
      <c r="D27" s="39" t="s">
        <v>160</v>
      </c>
      <c r="E27" s="40" t="s">
        <v>212</v>
      </c>
      <c r="F27" s="40" t="s">
        <v>220</v>
      </c>
      <c r="G27" s="40" t="s">
        <v>220</v>
      </c>
      <c r="H27" s="40" t="s">
        <v>275</v>
      </c>
      <c r="I27" s="96"/>
      <c r="J27" s="96"/>
      <c r="K27" s="96"/>
      <c r="L27" s="96"/>
      <c r="M27" s="78"/>
      <c r="N27" s="78"/>
      <c r="O27" s="78"/>
      <c r="P27" s="78"/>
      <c r="Q27" s="78"/>
      <c r="R27" s="78"/>
      <c r="S27" s="78"/>
      <c r="T27" s="78"/>
      <c r="U27" s="39"/>
      <c r="V27" s="1"/>
    </row>
    <row r="28" spans="1:24" ht="63.75" customHeight="1" x14ac:dyDescent="0.25">
      <c r="A28" s="79" t="s">
        <v>5</v>
      </c>
      <c r="B28" s="82" t="s">
        <v>110</v>
      </c>
      <c r="C28" s="23" t="s">
        <v>158</v>
      </c>
      <c r="D28" s="24" t="s">
        <v>37</v>
      </c>
      <c r="E28" s="50" t="s">
        <v>212</v>
      </c>
      <c r="F28" s="50" t="s">
        <v>220</v>
      </c>
      <c r="G28" s="50" t="s">
        <v>220</v>
      </c>
      <c r="H28" s="50" t="s">
        <v>289</v>
      </c>
      <c r="I28" s="107">
        <f>SUM(J28:L33)</f>
        <v>35248880</v>
      </c>
      <c r="J28" s="107">
        <v>29961534</v>
      </c>
      <c r="K28" s="107">
        <v>0</v>
      </c>
      <c r="L28" s="107">
        <v>5287346</v>
      </c>
      <c r="M28" s="85">
        <f>SUM(N28:P33)</f>
        <v>7941395.6500000004</v>
      </c>
      <c r="N28" s="85">
        <v>6474530.2999999998</v>
      </c>
      <c r="O28" s="85">
        <v>0</v>
      </c>
      <c r="P28" s="85">
        <v>1466865.35</v>
      </c>
      <c r="Q28" s="85">
        <f>SUM(R28:T33)</f>
        <v>66455.13</v>
      </c>
      <c r="R28" s="85">
        <v>58759.24</v>
      </c>
      <c r="S28" s="85">
        <v>0</v>
      </c>
      <c r="T28" s="85">
        <v>7695.89</v>
      </c>
      <c r="U28" s="26"/>
      <c r="V28" s="72"/>
    </row>
    <row r="29" spans="1:24" ht="54" customHeight="1" x14ac:dyDescent="0.25">
      <c r="A29" s="80"/>
      <c r="B29" s="83"/>
      <c r="C29" s="23" t="s">
        <v>157</v>
      </c>
      <c r="D29" s="26" t="s">
        <v>39</v>
      </c>
      <c r="E29" s="50" t="s">
        <v>212</v>
      </c>
      <c r="F29" s="50" t="s">
        <v>220</v>
      </c>
      <c r="G29" s="50" t="s">
        <v>220</v>
      </c>
      <c r="H29" s="50" t="s">
        <v>287</v>
      </c>
      <c r="I29" s="108"/>
      <c r="J29" s="108"/>
      <c r="K29" s="108"/>
      <c r="L29" s="108"/>
      <c r="M29" s="86"/>
      <c r="N29" s="86"/>
      <c r="O29" s="86"/>
      <c r="P29" s="86"/>
      <c r="Q29" s="86"/>
      <c r="R29" s="86"/>
      <c r="S29" s="86"/>
      <c r="T29" s="86"/>
      <c r="U29" s="26"/>
      <c r="V29" s="1"/>
    </row>
    <row r="30" spans="1:24" ht="54" customHeight="1" x14ac:dyDescent="0.25">
      <c r="A30" s="80"/>
      <c r="B30" s="83"/>
      <c r="C30" s="23" t="s">
        <v>159</v>
      </c>
      <c r="D30" s="26" t="s">
        <v>160</v>
      </c>
      <c r="E30" s="50" t="s">
        <v>212</v>
      </c>
      <c r="F30" s="50" t="s">
        <v>220</v>
      </c>
      <c r="G30" s="50" t="s">
        <v>220</v>
      </c>
      <c r="H30" s="50" t="s">
        <v>275</v>
      </c>
      <c r="I30" s="108"/>
      <c r="J30" s="108"/>
      <c r="K30" s="108"/>
      <c r="L30" s="108"/>
      <c r="M30" s="86"/>
      <c r="N30" s="86"/>
      <c r="O30" s="86"/>
      <c r="P30" s="86"/>
      <c r="Q30" s="86"/>
      <c r="R30" s="86"/>
      <c r="S30" s="86"/>
      <c r="T30" s="86"/>
      <c r="U30" s="26"/>
      <c r="V30" s="1"/>
    </row>
    <row r="31" spans="1:24" ht="26.25" customHeight="1" x14ac:dyDescent="0.25">
      <c r="A31" s="80"/>
      <c r="B31" s="83"/>
      <c r="C31" s="23" t="s">
        <v>161</v>
      </c>
      <c r="D31" s="26" t="s">
        <v>162</v>
      </c>
      <c r="E31" s="50" t="s">
        <v>212</v>
      </c>
      <c r="F31" s="50" t="s">
        <v>220</v>
      </c>
      <c r="G31" s="50" t="s">
        <v>220</v>
      </c>
      <c r="H31" s="50" t="s">
        <v>288</v>
      </c>
      <c r="I31" s="108"/>
      <c r="J31" s="108"/>
      <c r="K31" s="108"/>
      <c r="L31" s="108"/>
      <c r="M31" s="86"/>
      <c r="N31" s="86"/>
      <c r="O31" s="86"/>
      <c r="P31" s="86"/>
      <c r="Q31" s="86"/>
      <c r="R31" s="86"/>
      <c r="S31" s="86"/>
      <c r="T31" s="86"/>
      <c r="U31" s="26"/>
      <c r="V31" s="1"/>
    </row>
    <row r="32" spans="1:24" ht="41.25" customHeight="1" x14ac:dyDescent="0.25">
      <c r="A32" s="80"/>
      <c r="B32" s="83"/>
      <c r="C32" s="23" t="s">
        <v>165</v>
      </c>
      <c r="D32" s="26" t="s">
        <v>166</v>
      </c>
      <c r="E32" s="50" t="s">
        <v>212</v>
      </c>
      <c r="F32" s="50" t="s">
        <v>220</v>
      </c>
      <c r="G32" s="50" t="s">
        <v>220</v>
      </c>
      <c r="H32" s="73" t="s">
        <v>290</v>
      </c>
      <c r="I32" s="108"/>
      <c r="J32" s="108"/>
      <c r="K32" s="108"/>
      <c r="L32" s="108"/>
      <c r="M32" s="86"/>
      <c r="N32" s="86"/>
      <c r="O32" s="86"/>
      <c r="P32" s="86"/>
      <c r="Q32" s="86"/>
      <c r="R32" s="86"/>
      <c r="S32" s="86"/>
      <c r="T32" s="86"/>
      <c r="U32" s="26"/>
      <c r="V32" s="1"/>
    </row>
    <row r="33" spans="1:23" ht="39.75" customHeight="1" x14ac:dyDescent="0.25">
      <c r="A33" s="80"/>
      <c r="B33" s="83"/>
      <c r="C33" s="23" t="s">
        <v>129</v>
      </c>
      <c r="D33" s="26" t="s">
        <v>167</v>
      </c>
      <c r="E33" s="50" t="s">
        <v>212</v>
      </c>
      <c r="F33" s="50" t="s">
        <v>220</v>
      </c>
      <c r="G33" s="50" t="s">
        <v>220</v>
      </c>
      <c r="H33" s="50" t="s">
        <v>291</v>
      </c>
      <c r="I33" s="108"/>
      <c r="J33" s="108"/>
      <c r="K33" s="108"/>
      <c r="L33" s="108"/>
      <c r="M33" s="86"/>
      <c r="N33" s="86"/>
      <c r="O33" s="86"/>
      <c r="P33" s="86"/>
      <c r="Q33" s="86"/>
      <c r="R33" s="86"/>
      <c r="S33" s="86"/>
      <c r="T33" s="86"/>
      <c r="U33" s="26"/>
      <c r="V33" s="1"/>
    </row>
    <row r="34" spans="1:23" ht="50.25" customHeight="1" x14ac:dyDescent="0.25">
      <c r="A34" s="88" t="s">
        <v>38</v>
      </c>
      <c r="B34" s="91" t="s">
        <v>41</v>
      </c>
      <c r="C34" s="40" t="s">
        <v>157</v>
      </c>
      <c r="D34" s="39" t="s">
        <v>39</v>
      </c>
      <c r="E34" s="40" t="s">
        <v>118</v>
      </c>
      <c r="F34" s="40" t="s">
        <v>220</v>
      </c>
      <c r="G34" s="40" t="s">
        <v>220</v>
      </c>
      <c r="H34" s="74" t="s">
        <v>286</v>
      </c>
      <c r="I34" s="94">
        <f>SUM(J34:L34)</f>
        <v>23102098</v>
      </c>
      <c r="J34" s="94">
        <v>16467369</v>
      </c>
      <c r="K34" s="94">
        <v>0</v>
      </c>
      <c r="L34" s="94">
        <v>6634729</v>
      </c>
      <c r="M34" s="76">
        <f>SUM(N34:P34)</f>
        <v>20536773.939999998</v>
      </c>
      <c r="N34" s="76">
        <f>N37</f>
        <v>10290224.25</v>
      </c>
      <c r="O34" s="76">
        <v>0</v>
      </c>
      <c r="P34" s="76">
        <f>P37</f>
        <v>10246549.689999999</v>
      </c>
      <c r="Q34" s="76">
        <f>SUM(R34:T34)</f>
        <v>0</v>
      </c>
      <c r="R34" s="76">
        <v>0</v>
      </c>
      <c r="S34" s="76">
        <v>0</v>
      </c>
      <c r="T34" s="76">
        <v>0</v>
      </c>
      <c r="U34" s="39"/>
      <c r="V34" s="1"/>
    </row>
    <row r="35" spans="1:23" ht="39" customHeight="1" x14ac:dyDescent="0.25">
      <c r="A35" s="141"/>
      <c r="B35" s="139"/>
      <c r="C35" s="40" t="s">
        <v>155</v>
      </c>
      <c r="D35" s="39" t="s">
        <v>203</v>
      </c>
      <c r="E35" s="40" t="s">
        <v>118</v>
      </c>
      <c r="F35" s="40" t="s">
        <v>220</v>
      </c>
      <c r="G35" s="40" t="s">
        <v>220</v>
      </c>
      <c r="H35" s="40" t="s">
        <v>292</v>
      </c>
      <c r="I35" s="141"/>
      <c r="J35" s="141"/>
      <c r="K35" s="141"/>
      <c r="L35" s="141"/>
      <c r="M35" s="132"/>
      <c r="N35" s="132"/>
      <c r="O35" s="132"/>
      <c r="P35" s="132"/>
      <c r="Q35" s="132"/>
      <c r="R35" s="132"/>
      <c r="S35" s="132"/>
      <c r="T35" s="132"/>
      <c r="U35" s="39"/>
      <c r="V35" s="1"/>
    </row>
    <row r="36" spans="1:23" ht="53.25" customHeight="1" x14ac:dyDescent="0.25">
      <c r="A36" s="142"/>
      <c r="B36" s="140"/>
      <c r="C36" s="40" t="s">
        <v>205</v>
      </c>
      <c r="D36" s="39" t="s">
        <v>204</v>
      </c>
      <c r="E36" s="40" t="s">
        <v>118</v>
      </c>
      <c r="F36" s="40" t="s">
        <v>220</v>
      </c>
      <c r="G36" s="40" t="s">
        <v>220</v>
      </c>
      <c r="H36" s="40" t="s">
        <v>276</v>
      </c>
      <c r="I36" s="142"/>
      <c r="J36" s="142"/>
      <c r="K36" s="142"/>
      <c r="L36" s="142"/>
      <c r="M36" s="133"/>
      <c r="N36" s="133"/>
      <c r="O36" s="133"/>
      <c r="P36" s="133"/>
      <c r="Q36" s="133"/>
      <c r="R36" s="133"/>
      <c r="S36" s="133"/>
      <c r="T36" s="133"/>
      <c r="U36" s="39"/>
      <c r="V36" s="1"/>
    </row>
    <row r="37" spans="1:23" ht="41.25" customHeight="1" x14ac:dyDescent="0.25">
      <c r="A37" s="79" t="s">
        <v>113</v>
      </c>
      <c r="B37" s="82" t="s">
        <v>114</v>
      </c>
      <c r="C37" s="23" t="s">
        <v>155</v>
      </c>
      <c r="D37" s="26" t="s">
        <v>156</v>
      </c>
      <c r="E37" s="50" t="s">
        <v>118</v>
      </c>
      <c r="F37" s="50" t="s">
        <v>220</v>
      </c>
      <c r="G37" s="50" t="s">
        <v>220</v>
      </c>
      <c r="H37" s="50" t="s">
        <v>292</v>
      </c>
      <c r="I37" s="107">
        <f>SUM(J37:L41)</f>
        <v>23102098</v>
      </c>
      <c r="J37" s="107">
        <v>16467369</v>
      </c>
      <c r="K37" s="107">
        <v>0</v>
      </c>
      <c r="L37" s="107">
        <v>6634729</v>
      </c>
      <c r="M37" s="85">
        <f>SUM(N37:P41)</f>
        <v>20536773.939999998</v>
      </c>
      <c r="N37" s="85">
        <v>10290224.25</v>
      </c>
      <c r="O37" s="85">
        <v>0</v>
      </c>
      <c r="P37" s="85">
        <v>10246549.689999999</v>
      </c>
      <c r="Q37" s="85">
        <f>SUM(R37:T41)</f>
        <v>0</v>
      </c>
      <c r="R37" s="85">
        <v>0</v>
      </c>
      <c r="S37" s="85">
        <v>0</v>
      </c>
      <c r="T37" s="85">
        <v>0</v>
      </c>
      <c r="U37" s="26"/>
      <c r="V37" s="1"/>
    </row>
    <row r="38" spans="1:23" ht="49.5" customHeight="1" x14ac:dyDescent="0.25">
      <c r="A38" s="80"/>
      <c r="B38" s="83"/>
      <c r="C38" s="23" t="s">
        <v>157</v>
      </c>
      <c r="D38" s="26" t="s">
        <v>39</v>
      </c>
      <c r="E38" s="50" t="s">
        <v>118</v>
      </c>
      <c r="F38" s="50" t="s">
        <v>220</v>
      </c>
      <c r="G38" s="50" t="s">
        <v>220</v>
      </c>
      <c r="H38" s="50" t="s">
        <v>286</v>
      </c>
      <c r="I38" s="108"/>
      <c r="J38" s="108"/>
      <c r="K38" s="108"/>
      <c r="L38" s="108"/>
      <c r="M38" s="86"/>
      <c r="N38" s="86"/>
      <c r="O38" s="86"/>
      <c r="P38" s="86"/>
      <c r="Q38" s="86"/>
      <c r="R38" s="86"/>
      <c r="S38" s="86"/>
      <c r="T38" s="86"/>
      <c r="U38" s="26"/>
      <c r="V38" s="1"/>
    </row>
    <row r="39" spans="1:23" ht="52.5" customHeight="1" x14ac:dyDescent="0.25">
      <c r="A39" s="80"/>
      <c r="B39" s="83"/>
      <c r="C39" s="23" t="s">
        <v>168</v>
      </c>
      <c r="D39" s="26" t="s">
        <v>169</v>
      </c>
      <c r="E39" s="50" t="s">
        <v>118</v>
      </c>
      <c r="F39" s="50" t="s">
        <v>220</v>
      </c>
      <c r="G39" s="50" t="s">
        <v>220</v>
      </c>
      <c r="H39" s="50" t="s">
        <v>276</v>
      </c>
      <c r="I39" s="108"/>
      <c r="J39" s="108"/>
      <c r="K39" s="108"/>
      <c r="L39" s="108"/>
      <c r="M39" s="86"/>
      <c r="N39" s="86"/>
      <c r="O39" s="86"/>
      <c r="P39" s="86"/>
      <c r="Q39" s="86"/>
      <c r="R39" s="86"/>
      <c r="S39" s="86"/>
      <c r="T39" s="86"/>
      <c r="U39" s="26"/>
      <c r="V39" s="1"/>
    </row>
    <row r="40" spans="1:23" ht="27.75" customHeight="1" x14ac:dyDescent="0.25">
      <c r="A40" s="80"/>
      <c r="B40" s="83"/>
      <c r="C40" s="23" t="s">
        <v>161</v>
      </c>
      <c r="D40" s="26" t="s">
        <v>162</v>
      </c>
      <c r="E40" s="50" t="s">
        <v>118</v>
      </c>
      <c r="F40" s="50" t="s">
        <v>220</v>
      </c>
      <c r="G40" s="50" t="s">
        <v>220</v>
      </c>
      <c r="H40" s="50" t="s">
        <v>285</v>
      </c>
      <c r="I40" s="108"/>
      <c r="J40" s="108"/>
      <c r="K40" s="108"/>
      <c r="L40" s="108"/>
      <c r="M40" s="86"/>
      <c r="N40" s="86"/>
      <c r="O40" s="86"/>
      <c r="P40" s="86"/>
      <c r="Q40" s="86"/>
      <c r="R40" s="86"/>
      <c r="S40" s="86"/>
      <c r="T40" s="86"/>
      <c r="U40" s="26"/>
      <c r="V40" s="1"/>
    </row>
    <row r="41" spans="1:23" ht="39" customHeight="1" x14ac:dyDescent="0.25">
      <c r="A41" s="80"/>
      <c r="B41" s="83"/>
      <c r="C41" s="23" t="s">
        <v>163</v>
      </c>
      <c r="D41" s="26" t="s">
        <v>164</v>
      </c>
      <c r="E41" s="50" t="s">
        <v>118</v>
      </c>
      <c r="F41" s="50" t="s">
        <v>220</v>
      </c>
      <c r="G41" s="50" t="s">
        <v>220</v>
      </c>
      <c r="H41" s="50" t="s">
        <v>293</v>
      </c>
      <c r="I41" s="108"/>
      <c r="J41" s="108"/>
      <c r="K41" s="108"/>
      <c r="L41" s="108"/>
      <c r="M41" s="86"/>
      <c r="N41" s="86"/>
      <c r="O41" s="86"/>
      <c r="P41" s="86"/>
      <c r="Q41" s="86"/>
      <c r="R41" s="86"/>
      <c r="S41" s="86"/>
      <c r="T41" s="86"/>
      <c r="U41" s="26"/>
      <c r="V41" s="1"/>
    </row>
    <row r="42" spans="1:23" ht="75" customHeight="1" x14ac:dyDescent="0.25">
      <c r="A42" s="41" t="s">
        <v>42</v>
      </c>
      <c r="B42" s="42" t="s">
        <v>43</v>
      </c>
      <c r="C42" s="43"/>
      <c r="D42" s="44" t="s">
        <v>45</v>
      </c>
      <c r="E42" s="38" t="s">
        <v>46</v>
      </c>
      <c r="F42" s="38" t="s">
        <v>200</v>
      </c>
      <c r="G42" s="38" t="s">
        <v>221</v>
      </c>
      <c r="H42" s="38" t="s">
        <v>222</v>
      </c>
      <c r="I42" s="51">
        <f>J42+K42+L42</f>
        <v>16099249</v>
      </c>
      <c r="J42" s="51">
        <v>13660994</v>
      </c>
      <c r="K42" s="51">
        <v>0</v>
      </c>
      <c r="L42" s="51">
        <v>2438255</v>
      </c>
      <c r="M42" s="59">
        <f>N42+O42+P42</f>
        <v>5687899.54</v>
      </c>
      <c r="N42" s="59">
        <f>N44</f>
        <v>4816849.21</v>
      </c>
      <c r="O42" s="59">
        <v>0</v>
      </c>
      <c r="P42" s="59">
        <f>P44</f>
        <v>871050.33</v>
      </c>
      <c r="Q42" s="59">
        <f>R42+S42+T42</f>
        <v>0</v>
      </c>
      <c r="R42" s="59">
        <v>0</v>
      </c>
      <c r="S42" s="59">
        <v>0</v>
      </c>
      <c r="T42" s="59">
        <v>0</v>
      </c>
      <c r="U42" s="44"/>
      <c r="V42" s="1" t="s">
        <v>206</v>
      </c>
    </row>
    <row r="43" spans="1:23" ht="60" x14ac:dyDescent="0.25">
      <c r="A43" s="45" t="s">
        <v>44</v>
      </c>
      <c r="B43" s="46" t="s">
        <v>47</v>
      </c>
      <c r="C43" s="40" t="s">
        <v>127</v>
      </c>
      <c r="D43" s="39" t="s">
        <v>60</v>
      </c>
      <c r="E43" s="40" t="s">
        <v>212</v>
      </c>
      <c r="F43" s="40" t="s">
        <v>220</v>
      </c>
      <c r="G43" s="40" t="s">
        <v>220</v>
      </c>
      <c r="H43" s="40" t="s">
        <v>277</v>
      </c>
      <c r="I43" s="49">
        <f>J43+K43+L43</f>
        <v>16099249</v>
      </c>
      <c r="J43" s="49">
        <v>13660994</v>
      </c>
      <c r="K43" s="49">
        <v>0</v>
      </c>
      <c r="L43" s="49">
        <v>2438255</v>
      </c>
      <c r="M43" s="60">
        <f>N43+O43+P43</f>
        <v>5687899.54</v>
      </c>
      <c r="N43" s="60">
        <f>N44</f>
        <v>4816849.21</v>
      </c>
      <c r="O43" s="60">
        <v>0</v>
      </c>
      <c r="P43" s="60">
        <f>P44</f>
        <v>871050.33</v>
      </c>
      <c r="Q43" s="60">
        <f>R43+S43+T43</f>
        <v>0</v>
      </c>
      <c r="R43" s="60">
        <v>0</v>
      </c>
      <c r="S43" s="60">
        <v>0</v>
      </c>
      <c r="T43" s="60">
        <v>0</v>
      </c>
      <c r="U43" s="39"/>
      <c r="V43" s="1"/>
    </row>
    <row r="44" spans="1:23" ht="48" x14ac:dyDescent="0.25">
      <c r="A44" s="79" t="s">
        <v>48</v>
      </c>
      <c r="B44" s="82" t="s">
        <v>110</v>
      </c>
      <c r="C44" s="23" t="s">
        <v>127</v>
      </c>
      <c r="D44" s="26" t="s">
        <v>60</v>
      </c>
      <c r="E44" s="23" t="s">
        <v>212</v>
      </c>
      <c r="F44" s="23" t="s">
        <v>220</v>
      </c>
      <c r="G44" s="23" t="s">
        <v>220</v>
      </c>
      <c r="H44" s="23" t="s">
        <v>277</v>
      </c>
      <c r="I44" s="107">
        <f t="shared" ref="I44" si="0">J44+K44+L44</f>
        <v>16099249</v>
      </c>
      <c r="J44" s="107">
        <v>13660994</v>
      </c>
      <c r="K44" s="107">
        <v>0</v>
      </c>
      <c r="L44" s="107">
        <v>2438255</v>
      </c>
      <c r="M44" s="85">
        <f t="shared" ref="M44" si="1">N44+O44+P44</f>
        <v>5687899.54</v>
      </c>
      <c r="N44" s="85">
        <v>4816849.21</v>
      </c>
      <c r="O44" s="85">
        <v>0</v>
      </c>
      <c r="P44" s="85">
        <v>871050.33</v>
      </c>
      <c r="Q44" s="85">
        <f t="shared" ref="Q44" si="2">R44+S44+T44</f>
        <v>0</v>
      </c>
      <c r="R44" s="85">
        <v>0</v>
      </c>
      <c r="S44" s="85">
        <v>0</v>
      </c>
      <c r="T44" s="85">
        <v>0</v>
      </c>
      <c r="U44" s="26"/>
      <c r="V44" s="1"/>
      <c r="W44" s="52"/>
    </row>
    <row r="45" spans="1:23" ht="27" customHeight="1" x14ac:dyDescent="0.25">
      <c r="A45" s="80"/>
      <c r="B45" s="83"/>
      <c r="C45" s="23" t="s">
        <v>128</v>
      </c>
      <c r="D45" s="26" t="s">
        <v>224</v>
      </c>
      <c r="E45" s="23" t="s">
        <v>212</v>
      </c>
      <c r="F45" s="23" t="s">
        <v>220</v>
      </c>
      <c r="G45" s="23" t="s">
        <v>220</v>
      </c>
      <c r="H45" s="23" t="s">
        <v>223</v>
      </c>
      <c r="I45" s="108"/>
      <c r="J45" s="108"/>
      <c r="K45" s="108"/>
      <c r="L45" s="108"/>
      <c r="M45" s="86"/>
      <c r="N45" s="86"/>
      <c r="O45" s="86"/>
      <c r="P45" s="86"/>
      <c r="Q45" s="86"/>
      <c r="R45" s="86"/>
      <c r="S45" s="86"/>
      <c r="T45" s="86"/>
      <c r="U45" s="26"/>
      <c r="V45" s="1"/>
    </row>
    <row r="46" spans="1:23" ht="36" x14ac:dyDescent="0.25">
      <c r="A46" s="81"/>
      <c r="B46" s="84"/>
      <c r="C46" s="23" t="s">
        <v>129</v>
      </c>
      <c r="D46" s="7" t="s">
        <v>225</v>
      </c>
      <c r="E46" s="23" t="s">
        <v>212</v>
      </c>
      <c r="F46" s="23" t="s">
        <v>220</v>
      </c>
      <c r="G46" s="23" t="s">
        <v>220</v>
      </c>
      <c r="H46" s="23" t="s">
        <v>283</v>
      </c>
      <c r="I46" s="125"/>
      <c r="J46" s="125"/>
      <c r="K46" s="125"/>
      <c r="L46" s="125"/>
      <c r="M46" s="87"/>
      <c r="N46" s="87"/>
      <c r="O46" s="87"/>
      <c r="P46" s="87"/>
      <c r="Q46" s="87"/>
      <c r="R46" s="87"/>
      <c r="S46" s="87"/>
      <c r="T46" s="87"/>
      <c r="U46" s="26"/>
      <c r="V46" s="1"/>
    </row>
    <row r="47" spans="1:23" ht="60" x14ac:dyDescent="0.25">
      <c r="A47" s="100" t="s">
        <v>15</v>
      </c>
      <c r="B47" s="102" t="s">
        <v>49</v>
      </c>
      <c r="C47" s="43"/>
      <c r="D47" s="44" t="s">
        <v>50</v>
      </c>
      <c r="E47" s="38" t="s">
        <v>51</v>
      </c>
      <c r="F47" s="58" t="s">
        <v>369</v>
      </c>
      <c r="G47" s="38" t="s">
        <v>226</v>
      </c>
      <c r="H47" s="38" t="s">
        <v>227</v>
      </c>
      <c r="I47" s="121">
        <f>SUM(I54+I59)</f>
        <v>16996254</v>
      </c>
      <c r="J47" s="121">
        <f>J52+J59</f>
        <v>9549809</v>
      </c>
      <c r="K47" s="124">
        <v>0</v>
      </c>
      <c r="L47" s="121">
        <f>L52+L59</f>
        <v>7446445</v>
      </c>
      <c r="M47" s="126">
        <f>SUM(N47:P51)</f>
        <v>16762538.039999999</v>
      </c>
      <c r="N47" s="126">
        <f>N52+N59</f>
        <v>9382114.6799999997</v>
      </c>
      <c r="O47" s="126">
        <v>0</v>
      </c>
      <c r="P47" s="126">
        <f>P52+P59</f>
        <v>7380423.3600000003</v>
      </c>
      <c r="Q47" s="126">
        <f>SUM(R47:T51)</f>
        <v>88596</v>
      </c>
      <c r="R47" s="126">
        <f>R52+R59</f>
        <v>61876.289999999994</v>
      </c>
      <c r="S47" s="126">
        <v>0</v>
      </c>
      <c r="T47" s="126">
        <f>T52+T59</f>
        <v>26719.71</v>
      </c>
      <c r="U47" s="44"/>
      <c r="V47" s="1"/>
    </row>
    <row r="48" spans="1:23" ht="60" x14ac:dyDescent="0.25">
      <c r="A48" s="129"/>
      <c r="B48" s="130"/>
      <c r="C48" s="43"/>
      <c r="D48" s="44" t="s">
        <v>196</v>
      </c>
      <c r="E48" s="38" t="s">
        <v>197</v>
      </c>
      <c r="F48" s="38" t="s">
        <v>370</v>
      </c>
      <c r="G48" s="38" t="s">
        <v>229</v>
      </c>
      <c r="H48" s="38" t="s">
        <v>228</v>
      </c>
      <c r="I48" s="134"/>
      <c r="J48" s="134"/>
      <c r="K48" s="122"/>
      <c r="L48" s="134"/>
      <c r="M48" s="128"/>
      <c r="N48" s="128"/>
      <c r="O48" s="128"/>
      <c r="P48" s="128"/>
      <c r="Q48" s="128"/>
      <c r="R48" s="128"/>
      <c r="S48" s="128"/>
      <c r="T48" s="128"/>
      <c r="U48" s="44"/>
      <c r="V48" s="1"/>
    </row>
    <row r="49" spans="1:22" ht="60" x14ac:dyDescent="0.25">
      <c r="A49" s="129"/>
      <c r="B49" s="130"/>
      <c r="C49" s="43"/>
      <c r="D49" s="44" t="s">
        <v>55</v>
      </c>
      <c r="E49" s="38" t="s">
        <v>52</v>
      </c>
      <c r="F49" s="38" t="s">
        <v>199</v>
      </c>
      <c r="G49" s="38" t="s">
        <v>230</v>
      </c>
      <c r="H49" s="38" t="s">
        <v>231</v>
      </c>
      <c r="I49" s="122"/>
      <c r="J49" s="122"/>
      <c r="K49" s="122"/>
      <c r="L49" s="122"/>
      <c r="M49" s="128"/>
      <c r="N49" s="128"/>
      <c r="O49" s="128"/>
      <c r="P49" s="128"/>
      <c r="Q49" s="128"/>
      <c r="R49" s="128"/>
      <c r="S49" s="128"/>
      <c r="T49" s="128"/>
      <c r="U49" s="44"/>
      <c r="V49" s="1"/>
    </row>
    <row r="50" spans="1:22" ht="36" x14ac:dyDescent="0.25">
      <c r="A50" s="129"/>
      <c r="B50" s="130"/>
      <c r="C50" s="43"/>
      <c r="D50" s="44" t="s">
        <v>56</v>
      </c>
      <c r="E50" s="38" t="s">
        <v>53</v>
      </c>
      <c r="F50" s="58" t="s">
        <v>272</v>
      </c>
      <c r="G50" s="38" t="s">
        <v>232</v>
      </c>
      <c r="H50" s="38" t="s">
        <v>233</v>
      </c>
      <c r="I50" s="122"/>
      <c r="J50" s="122"/>
      <c r="K50" s="122"/>
      <c r="L50" s="122"/>
      <c r="M50" s="128"/>
      <c r="N50" s="128"/>
      <c r="O50" s="128"/>
      <c r="P50" s="128"/>
      <c r="Q50" s="128"/>
      <c r="R50" s="128"/>
      <c r="S50" s="128"/>
      <c r="T50" s="128"/>
      <c r="U50" s="44"/>
      <c r="V50" s="1"/>
    </row>
    <row r="51" spans="1:22" ht="51.75" customHeight="1" x14ac:dyDescent="0.25">
      <c r="A51" s="129"/>
      <c r="B51" s="130"/>
      <c r="C51" s="43"/>
      <c r="D51" s="44" t="s">
        <v>57</v>
      </c>
      <c r="E51" s="38" t="s">
        <v>54</v>
      </c>
      <c r="F51" s="58" t="s">
        <v>273</v>
      </c>
      <c r="G51" s="38" t="s">
        <v>235</v>
      </c>
      <c r="H51" s="38" t="s">
        <v>234</v>
      </c>
      <c r="I51" s="122"/>
      <c r="J51" s="122"/>
      <c r="K51" s="122"/>
      <c r="L51" s="122"/>
      <c r="M51" s="128"/>
      <c r="N51" s="128"/>
      <c r="O51" s="128"/>
      <c r="P51" s="128"/>
      <c r="Q51" s="128"/>
      <c r="R51" s="128"/>
      <c r="S51" s="128"/>
      <c r="T51" s="128"/>
      <c r="U51" s="44"/>
      <c r="V51" s="1"/>
    </row>
    <row r="52" spans="1:22" ht="48.75" customHeight="1" x14ac:dyDescent="0.25">
      <c r="A52" s="88" t="s">
        <v>58</v>
      </c>
      <c r="B52" s="91" t="s">
        <v>59</v>
      </c>
      <c r="C52" s="40" t="s">
        <v>130</v>
      </c>
      <c r="D52" s="39" t="s">
        <v>61</v>
      </c>
      <c r="E52" s="40" t="s">
        <v>212</v>
      </c>
      <c r="F52" s="40" t="s">
        <v>220</v>
      </c>
      <c r="G52" s="40" t="s">
        <v>220</v>
      </c>
      <c r="H52" s="40" t="s">
        <v>236</v>
      </c>
      <c r="I52" s="94">
        <f>J52+K52+L52</f>
        <v>10475177</v>
      </c>
      <c r="J52" s="94">
        <v>4006895</v>
      </c>
      <c r="K52" s="94">
        <v>0</v>
      </c>
      <c r="L52" s="94">
        <v>6468282</v>
      </c>
      <c r="M52" s="76">
        <f t="shared" ref="M52" si="3">SUM(N52:P52)</f>
        <v>10245562.4</v>
      </c>
      <c r="N52" s="76">
        <f>N54</f>
        <v>3842686.04</v>
      </c>
      <c r="O52" s="76">
        <v>0</v>
      </c>
      <c r="P52" s="76">
        <f>P54</f>
        <v>6402876.3600000003</v>
      </c>
      <c r="Q52" s="76">
        <f t="shared" ref="Q52" si="4">SUM(R52:T52)</f>
        <v>37236</v>
      </c>
      <c r="R52" s="76">
        <f>R54</f>
        <v>18220.3</v>
      </c>
      <c r="S52" s="76">
        <v>0</v>
      </c>
      <c r="T52" s="76">
        <f>T54</f>
        <v>19015.7</v>
      </c>
      <c r="U52" s="39"/>
      <c r="V52" s="1"/>
    </row>
    <row r="53" spans="1:22" ht="48" x14ac:dyDescent="0.25">
      <c r="A53" s="90"/>
      <c r="B53" s="93"/>
      <c r="C53" s="40" t="s">
        <v>131</v>
      </c>
      <c r="D53" s="39" t="s">
        <v>62</v>
      </c>
      <c r="E53" s="40" t="s">
        <v>212</v>
      </c>
      <c r="F53" s="40" t="s">
        <v>220</v>
      </c>
      <c r="G53" s="40" t="s">
        <v>220</v>
      </c>
      <c r="H53" s="40" t="s">
        <v>237</v>
      </c>
      <c r="I53" s="96"/>
      <c r="J53" s="96"/>
      <c r="K53" s="96"/>
      <c r="L53" s="96"/>
      <c r="M53" s="78"/>
      <c r="N53" s="78"/>
      <c r="O53" s="78"/>
      <c r="P53" s="78"/>
      <c r="Q53" s="78"/>
      <c r="R53" s="78"/>
      <c r="S53" s="78"/>
      <c r="T53" s="78"/>
      <c r="U53" s="39"/>
      <c r="V53" s="1"/>
    </row>
    <row r="54" spans="1:22" ht="48" x14ac:dyDescent="0.25">
      <c r="A54" s="79" t="s">
        <v>67</v>
      </c>
      <c r="B54" s="82" t="s">
        <v>111</v>
      </c>
      <c r="C54" s="23" t="s">
        <v>130</v>
      </c>
      <c r="D54" s="26" t="s">
        <v>61</v>
      </c>
      <c r="E54" s="23" t="s">
        <v>212</v>
      </c>
      <c r="F54" s="23" t="s">
        <v>220</v>
      </c>
      <c r="G54" s="23" t="s">
        <v>220</v>
      </c>
      <c r="H54" s="23" t="s">
        <v>236</v>
      </c>
      <c r="I54" s="107">
        <f>J54+K54+L54</f>
        <v>10475177</v>
      </c>
      <c r="J54" s="107">
        <v>4006895</v>
      </c>
      <c r="K54" s="107">
        <v>0</v>
      </c>
      <c r="L54" s="107">
        <v>6468282</v>
      </c>
      <c r="M54" s="85">
        <f>SUM(N54:P54)</f>
        <v>10245562.4</v>
      </c>
      <c r="N54" s="85">
        <v>3842686.04</v>
      </c>
      <c r="O54" s="85">
        <v>0</v>
      </c>
      <c r="P54" s="85">
        <v>6402876.3600000003</v>
      </c>
      <c r="Q54" s="85">
        <f>SUM(R54:T54)</f>
        <v>37236</v>
      </c>
      <c r="R54" s="85">
        <v>18220.3</v>
      </c>
      <c r="S54" s="85">
        <v>0</v>
      </c>
      <c r="T54" s="85">
        <v>19015.7</v>
      </c>
      <c r="U54" s="26"/>
      <c r="V54" s="1"/>
    </row>
    <row r="55" spans="1:22" ht="48" x14ac:dyDescent="0.25">
      <c r="A55" s="80"/>
      <c r="B55" s="83"/>
      <c r="C55" s="23" t="s">
        <v>131</v>
      </c>
      <c r="D55" s="26" t="s">
        <v>62</v>
      </c>
      <c r="E55" s="23" t="s">
        <v>212</v>
      </c>
      <c r="F55" s="23" t="s">
        <v>220</v>
      </c>
      <c r="G55" s="23" t="s">
        <v>220</v>
      </c>
      <c r="H55" s="23" t="s">
        <v>237</v>
      </c>
      <c r="I55" s="108"/>
      <c r="J55" s="108"/>
      <c r="K55" s="108"/>
      <c r="L55" s="108"/>
      <c r="M55" s="86"/>
      <c r="N55" s="86"/>
      <c r="O55" s="86"/>
      <c r="P55" s="86"/>
      <c r="Q55" s="86"/>
      <c r="R55" s="86"/>
      <c r="S55" s="86"/>
      <c r="T55" s="86"/>
      <c r="U55" s="26"/>
      <c r="V55" s="1"/>
    </row>
    <row r="56" spans="1:22" ht="36" x14ac:dyDescent="0.25">
      <c r="A56" s="80"/>
      <c r="B56" s="83"/>
      <c r="C56" s="23" t="s">
        <v>133</v>
      </c>
      <c r="D56" s="7" t="s">
        <v>132</v>
      </c>
      <c r="E56" s="23" t="s">
        <v>212</v>
      </c>
      <c r="F56" s="23" t="s">
        <v>220</v>
      </c>
      <c r="G56" s="23" t="s">
        <v>220</v>
      </c>
      <c r="H56" s="23" t="s">
        <v>238</v>
      </c>
      <c r="I56" s="108"/>
      <c r="J56" s="108"/>
      <c r="K56" s="108"/>
      <c r="L56" s="108"/>
      <c r="M56" s="86"/>
      <c r="N56" s="86"/>
      <c r="O56" s="86"/>
      <c r="P56" s="86"/>
      <c r="Q56" s="86"/>
      <c r="R56" s="86"/>
      <c r="S56" s="86"/>
      <c r="T56" s="86"/>
      <c r="U56" s="26"/>
      <c r="V56" s="1"/>
    </row>
    <row r="57" spans="1:22" ht="36" x14ac:dyDescent="0.25">
      <c r="A57" s="80"/>
      <c r="B57" s="83"/>
      <c r="C57" s="23" t="s">
        <v>134</v>
      </c>
      <c r="D57" s="26" t="s">
        <v>240</v>
      </c>
      <c r="E57" s="23" t="s">
        <v>212</v>
      </c>
      <c r="F57" s="23" t="s">
        <v>220</v>
      </c>
      <c r="G57" s="23" t="s">
        <v>220</v>
      </c>
      <c r="H57" s="23" t="s">
        <v>284</v>
      </c>
      <c r="I57" s="108"/>
      <c r="J57" s="108"/>
      <c r="K57" s="108"/>
      <c r="L57" s="108"/>
      <c r="M57" s="86"/>
      <c r="N57" s="86"/>
      <c r="O57" s="86"/>
      <c r="P57" s="86"/>
      <c r="Q57" s="86"/>
      <c r="R57" s="86"/>
      <c r="S57" s="86"/>
      <c r="T57" s="86"/>
      <c r="U57" s="26"/>
      <c r="V57" s="1"/>
    </row>
    <row r="58" spans="1:22" ht="36" x14ac:dyDescent="0.25">
      <c r="A58" s="81"/>
      <c r="B58" s="84"/>
      <c r="C58" s="23" t="s">
        <v>135</v>
      </c>
      <c r="D58" s="26" t="s">
        <v>241</v>
      </c>
      <c r="E58" s="23" t="s">
        <v>212</v>
      </c>
      <c r="F58" s="23" t="s">
        <v>220</v>
      </c>
      <c r="G58" s="23" t="s">
        <v>220</v>
      </c>
      <c r="H58" s="23" t="s">
        <v>239</v>
      </c>
      <c r="I58" s="125"/>
      <c r="J58" s="125"/>
      <c r="K58" s="125"/>
      <c r="L58" s="125"/>
      <c r="M58" s="87"/>
      <c r="N58" s="87"/>
      <c r="O58" s="87"/>
      <c r="P58" s="87"/>
      <c r="Q58" s="87"/>
      <c r="R58" s="87"/>
      <c r="S58" s="87"/>
      <c r="T58" s="87"/>
      <c r="U58" s="26"/>
      <c r="V58" s="1"/>
    </row>
    <row r="59" spans="1:22" ht="36" x14ac:dyDescent="0.25">
      <c r="A59" s="88" t="s">
        <v>63</v>
      </c>
      <c r="B59" s="91" t="s">
        <v>64</v>
      </c>
      <c r="C59" s="40" t="s">
        <v>170</v>
      </c>
      <c r="D59" s="39" t="s">
        <v>65</v>
      </c>
      <c r="E59" s="40" t="s">
        <v>212</v>
      </c>
      <c r="F59" s="40" t="s">
        <v>220</v>
      </c>
      <c r="G59" s="40" t="s">
        <v>220</v>
      </c>
      <c r="H59" s="40" t="s">
        <v>278</v>
      </c>
      <c r="I59" s="94">
        <f>SUM(J59:L59)</f>
        <v>6521077</v>
      </c>
      <c r="J59" s="94">
        <v>5542914</v>
      </c>
      <c r="K59" s="94">
        <v>0</v>
      </c>
      <c r="L59" s="94">
        <v>978163</v>
      </c>
      <c r="M59" s="76">
        <f>SUM(N59:P59)</f>
        <v>6516975.6399999997</v>
      </c>
      <c r="N59" s="76">
        <f>N61</f>
        <v>5539428.6399999997</v>
      </c>
      <c r="O59" s="76">
        <v>0</v>
      </c>
      <c r="P59" s="76">
        <f>P61</f>
        <v>977547</v>
      </c>
      <c r="Q59" s="76">
        <f>SUM(R59:T59)</f>
        <v>51360</v>
      </c>
      <c r="R59" s="76">
        <f>R61</f>
        <v>43655.99</v>
      </c>
      <c r="S59" s="76">
        <v>0</v>
      </c>
      <c r="T59" s="76">
        <f>T61</f>
        <v>7704.01</v>
      </c>
      <c r="U59" s="39"/>
      <c r="V59" s="1"/>
    </row>
    <row r="60" spans="1:22" ht="36" x14ac:dyDescent="0.25">
      <c r="A60" s="89"/>
      <c r="B60" s="92"/>
      <c r="C60" s="40" t="s">
        <v>175</v>
      </c>
      <c r="D60" s="39" t="s">
        <v>66</v>
      </c>
      <c r="E60" s="40" t="s">
        <v>212</v>
      </c>
      <c r="F60" s="40" t="s">
        <v>220</v>
      </c>
      <c r="G60" s="40" t="s">
        <v>220</v>
      </c>
      <c r="H60" s="40" t="s">
        <v>242</v>
      </c>
      <c r="I60" s="95"/>
      <c r="J60" s="95"/>
      <c r="K60" s="95"/>
      <c r="L60" s="95"/>
      <c r="M60" s="77"/>
      <c r="N60" s="77"/>
      <c r="O60" s="77"/>
      <c r="P60" s="77"/>
      <c r="Q60" s="77"/>
      <c r="R60" s="77"/>
      <c r="S60" s="77"/>
      <c r="T60" s="77"/>
      <c r="U60" s="39"/>
      <c r="V60" s="1"/>
    </row>
    <row r="61" spans="1:22" ht="36" x14ac:dyDescent="0.25">
      <c r="A61" s="79" t="s">
        <v>68</v>
      </c>
      <c r="B61" s="82" t="s">
        <v>112</v>
      </c>
      <c r="C61" s="23" t="s">
        <v>170</v>
      </c>
      <c r="D61" s="24" t="s">
        <v>65</v>
      </c>
      <c r="E61" s="50" t="s">
        <v>212</v>
      </c>
      <c r="F61" s="50" t="s">
        <v>220</v>
      </c>
      <c r="G61" s="50" t="s">
        <v>220</v>
      </c>
      <c r="H61" s="50" t="s">
        <v>278</v>
      </c>
      <c r="I61" s="107">
        <f>SUM(J61:L61)</f>
        <v>6521077</v>
      </c>
      <c r="J61" s="107">
        <v>5542914</v>
      </c>
      <c r="K61" s="107">
        <v>0</v>
      </c>
      <c r="L61" s="107">
        <v>978163</v>
      </c>
      <c r="M61" s="85">
        <f>SUM(N61:P61)</f>
        <v>6516975.6399999997</v>
      </c>
      <c r="N61" s="85">
        <v>5539428.6399999997</v>
      </c>
      <c r="O61" s="85">
        <v>0</v>
      </c>
      <c r="P61" s="85">
        <v>977547</v>
      </c>
      <c r="Q61" s="85">
        <f>SUM(R61:T61)</f>
        <v>51360</v>
      </c>
      <c r="R61" s="85">
        <v>43655.99</v>
      </c>
      <c r="S61" s="85">
        <v>0</v>
      </c>
      <c r="T61" s="85">
        <v>7704.01</v>
      </c>
      <c r="U61" s="26"/>
      <c r="V61" s="1"/>
    </row>
    <row r="62" spans="1:22" ht="36" x14ac:dyDescent="0.25">
      <c r="A62" s="80"/>
      <c r="B62" s="83"/>
      <c r="C62" s="23" t="s">
        <v>175</v>
      </c>
      <c r="D62" s="24" t="s">
        <v>66</v>
      </c>
      <c r="E62" s="50" t="s">
        <v>212</v>
      </c>
      <c r="F62" s="50" t="s">
        <v>220</v>
      </c>
      <c r="G62" s="50" t="s">
        <v>220</v>
      </c>
      <c r="H62" s="50" t="s">
        <v>242</v>
      </c>
      <c r="I62" s="108"/>
      <c r="J62" s="108"/>
      <c r="K62" s="108"/>
      <c r="L62" s="108"/>
      <c r="M62" s="86"/>
      <c r="N62" s="86"/>
      <c r="O62" s="86"/>
      <c r="P62" s="86"/>
      <c r="Q62" s="86"/>
      <c r="R62" s="86"/>
      <c r="S62" s="86"/>
      <c r="T62" s="86"/>
      <c r="U62" s="26"/>
      <c r="V62" s="1"/>
    </row>
    <row r="63" spans="1:22" ht="36" x14ac:dyDescent="0.25">
      <c r="A63" s="80"/>
      <c r="B63" s="83"/>
      <c r="C63" s="23" t="s">
        <v>171</v>
      </c>
      <c r="D63" s="24" t="s">
        <v>172</v>
      </c>
      <c r="E63" s="50" t="s">
        <v>212</v>
      </c>
      <c r="F63" s="50" t="s">
        <v>220</v>
      </c>
      <c r="G63" s="50" t="s">
        <v>220</v>
      </c>
      <c r="H63" s="50" t="s">
        <v>296</v>
      </c>
      <c r="I63" s="108"/>
      <c r="J63" s="108"/>
      <c r="K63" s="108"/>
      <c r="L63" s="108"/>
      <c r="M63" s="86"/>
      <c r="N63" s="86"/>
      <c r="O63" s="86"/>
      <c r="P63" s="86"/>
      <c r="Q63" s="86"/>
      <c r="R63" s="86"/>
      <c r="S63" s="86"/>
      <c r="T63" s="86"/>
      <c r="U63" s="26"/>
      <c r="V63" s="1"/>
    </row>
    <row r="64" spans="1:22" ht="48" x14ac:dyDescent="0.25">
      <c r="A64" s="80"/>
      <c r="B64" s="83"/>
      <c r="C64" s="23" t="s">
        <v>174</v>
      </c>
      <c r="D64" s="24" t="s">
        <v>173</v>
      </c>
      <c r="E64" s="50" t="s">
        <v>212</v>
      </c>
      <c r="F64" s="50" t="s">
        <v>220</v>
      </c>
      <c r="G64" s="50" t="s">
        <v>220</v>
      </c>
      <c r="H64" s="50" t="s">
        <v>233</v>
      </c>
      <c r="I64" s="108"/>
      <c r="J64" s="108"/>
      <c r="K64" s="108"/>
      <c r="L64" s="108"/>
      <c r="M64" s="86"/>
      <c r="N64" s="86"/>
      <c r="O64" s="86"/>
      <c r="P64" s="86"/>
      <c r="Q64" s="86"/>
      <c r="R64" s="86"/>
      <c r="S64" s="86"/>
      <c r="T64" s="86"/>
      <c r="U64" s="26"/>
      <c r="V64" s="1"/>
    </row>
    <row r="65" spans="1:22" ht="51.75" customHeight="1" x14ac:dyDescent="0.25">
      <c r="A65" s="80"/>
      <c r="B65" s="83"/>
      <c r="C65" s="23" t="s">
        <v>177</v>
      </c>
      <c r="D65" s="24" t="s">
        <v>176</v>
      </c>
      <c r="E65" s="50" t="s">
        <v>212</v>
      </c>
      <c r="F65" s="50" t="s">
        <v>220</v>
      </c>
      <c r="G65" s="50" t="s">
        <v>220</v>
      </c>
      <c r="H65" s="50" t="s">
        <v>243</v>
      </c>
      <c r="I65" s="108"/>
      <c r="J65" s="108"/>
      <c r="K65" s="108"/>
      <c r="L65" s="108"/>
      <c r="M65" s="86"/>
      <c r="N65" s="86"/>
      <c r="O65" s="86"/>
      <c r="P65" s="86"/>
      <c r="Q65" s="86"/>
      <c r="R65" s="86"/>
      <c r="S65" s="86"/>
      <c r="T65" s="86"/>
      <c r="U65" s="26"/>
      <c r="V65" s="1"/>
    </row>
    <row r="66" spans="1:22" ht="39.75" customHeight="1" x14ac:dyDescent="0.25">
      <c r="A66" s="81"/>
      <c r="B66" s="84"/>
      <c r="C66" s="23" t="s">
        <v>175</v>
      </c>
      <c r="D66" s="24" t="s">
        <v>209</v>
      </c>
      <c r="E66" s="50" t="s">
        <v>212</v>
      </c>
      <c r="F66" s="50" t="s">
        <v>220</v>
      </c>
      <c r="G66" s="50" t="s">
        <v>220</v>
      </c>
      <c r="H66" s="50" t="s">
        <v>242</v>
      </c>
      <c r="I66" s="125"/>
      <c r="J66" s="125"/>
      <c r="K66" s="125"/>
      <c r="L66" s="125"/>
      <c r="M66" s="87"/>
      <c r="N66" s="87"/>
      <c r="O66" s="87"/>
      <c r="P66" s="87"/>
      <c r="Q66" s="87"/>
      <c r="R66" s="87"/>
      <c r="S66" s="87"/>
      <c r="T66" s="87"/>
      <c r="U66" s="26"/>
      <c r="V66" s="1"/>
    </row>
    <row r="67" spans="1:22" ht="36" x14ac:dyDescent="0.25">
      <c r="A67" s="100" t="s">
        <v>69</v>
      </c>
      <c r="B67" s="102" t="s">
        <v>70</v>
      </c>
      <c r="C67" s="43"/>
      <c r="D67" s="44" t="s">
        <v>71</v>
      </c>
      <c r="E67" s="38" t="s">
        <v>72</v>
      </c>
      <c r="F67" s="58" t="s">
        <v>372</v>
      </c>
      <c r="G67" s="38" t="s">
        <v>244</v>
      </c>
      <c r="H67" s="38" t="s">
        <v>245</v>
      </c>
      <c r="I67" s="121">
        <f>J67+K67+L67</f>
        <v>5108000</v>
      </c>
      <c r="J67" s="121">
        <v>4341798</v>
      </c>
      <c r="K67" s="121">
        <v>0</v>
      </c>
      <c r="L67" s="121">
        <v>766202</v>
      </c>
      <c r="M67" s="126">
        <f>N67+O67+P67</f>
        <v>3107693.77</v>
      </c>
      <c r="N67" s="126">
        <f>N72</f>
        <v>2360799</v>
      </c>
      <c r="O67" s="126">
        <v>0</v>
      </c>
      <c r="P67" s="126">
        <f>P69</f>
        <v>746894.77</v>
      </c>
      <c r="Q67" s="126">
        <f>R67+S67+T67</f>
        <v>329092.17</v>
      </c>
      <c r="R67" s="126">
        <f>R69</f>
        <v>315581.57</v>
      </c>
      <c r="S67" s="126">
        <v>0</v>
      </c>
      <c r="T67" s="126">
        <f>T69</f>
        <v>13510.6</v>
      </c>
      <c r="U67" s="44"/>
      <c r="V67" s="1"/>
    </row>
    <row r="68" spans="1:22" ht="60" x14ac:dyDescent="0.25">
      <c r="A68" s="101"/>
      <c r="B68" s="103"/>
      <c r="C68" s="43"/>
      <c r="D68" s="44" t="s">
        <v>73</v>
      </c>
      <c r="E68" s="38" t="s">
        <v>74</v>
      </c>
      <c r="F68" s="38" t="s">
        <v>371</v>
      </c>
      <c r="G68" s="38" t="s">
        <v>247</v>
      </c>
      <c r="H68" s="38" t="s">
        <v>246</v>
      </c>
      <c r="I68" s="131"/>
      <c r="J68" s="131"/>
      <c r="K68" s="131"/>
      <c r="L68" s="131"/>
      <c r="M68" s="127"/>
      <c r="N68" s="127"/>
      <c r="O68" s="127"/>
      <c r="P68" s="127"/>
      <c r="Q68" s="127"/>
      <c r="R68" s="127"/>
      <c r="S68" s="127"/>
      <c r="T68" s="127"/>
      <c r="U68" s="44"/>
      <c r="V68" s="1"/>
    </row>
    <row r="69" spans="1:22" ht="60" x14ac:dyDescent="0.25">
      <c r="A69" s="88" t="s">
        <v>75</v>
      </c>
      <c r="B69" s="91" t="s">
        <v>76</v>
      </c>
      <c r="C69" s="40" t="s">
        <v>124</v>
      </c>
      <c r="D69" s="39" t="s">
        <v>77</v>
      </c>
      <c r="E69" s="40" t="s">
        <v>207</v>
      </c>
      <c r="F69" s="40" t="s">
        <v>248</v>
      </c>
      <c r="G69" s="40" t="s">
        <v>248</v>
      </c>
      <c r="H69" s="40" t="s">
        <v>248</v>
      </c>
      <c r="I69" s="94">
        <f>J69+K69+L69</f>
        <v>5108000</v>
      </c>
      <c r="J69" s="94">
        <v>4341798</v>
      </c>
      <c r="K69" s="94">
        <v>0</v>
      </c>
      <c r="L69" s="94">
        <v>766202</v>
      </c>
      <c r="M69" s="76">
        <f>N69+P69</f>
        <v>3107693.77</v>
      </c>
      <c r="N69" s="76">
        <f>N72</f>
        <v>2360799</v>
      </c>
      <c r="O69" s="76">
        <v>0</v>
      </c>
      <c r="P69" s="76">
        <f>P72</f>
        <v>746894.77</v>
      </c>
      <c r="Q69" s="76">
        <f>R69+S69+T69</f>
        <v>329092.17</v>
      </c>
      <c r="R69" s="76">
        <f>R72</f>
        <v>315581.57</v>
      </c>
      <c r="S69" s="76">
        <v>0</v>
      </c>
      <c r="T69" s="76">
        <f>T72</f>
        <v>13510.6</v>
      </c>
      <c r="U69" s="39"/>
      <c r="V69" s="1"/>
    </row>
    <row r="70" spans="1:22" ht="60" x14ac:dyDescent="0.25">
      <c r="A70" s="89"/>
      <c r="B70" s="92"/>
      <c r="C70" s="40" t="s">
        <v>125</v>
      </c>
      <c r="D70" s="39" t="s">
        <v>78</v>
      </c>
      <c r="E70" s="40" t="s">
        <v>279</v>
      </c>
      <c r="F70" s="40" t="s">
        <v>249</v>
      </c>
      <c r="G70" s="40" t="s">
        <v>280</v>
      </c>
      <c r="H70" s="40" t="s">
        <v>249</v>
      </c>
      <c r="I70" s="95"/>
      <c r="J70" s="95"/>
      <c r="K70" s="95"/>
      <c r="L70" s="95"/>
      <c r="M70" s="77"/>
      <c r="N70" s="77"/>
      <c r="O70" s="77"/>
      <c r="P70" s="77"/>
      <c r="Q70" s="77"/>
      <c r="R70" s="77"/>
      <c r="S70" s="77"/>
      <c r="T70" s="77"/>
      <c r="U70" s="39"/>
      <c r="V70" s="1"/>
    </row>
    <row r="71" spans="1:22" ht="84" x14ac:dyDescent="0.25">
      <c r="A71" s="89"/>
      <c r="B71" s="92"/>
      <c r="C71" s="40" t="s">
        <v>126</v>
      </c>
      <c r="D71" s="39" t="s">
        <v>79</v>
      </c>
      <c r="E71" s="40" t="s">
        <v>208</v>
      </c>
      <c r="F71" s="40" t="s">
        <v>250</v>
      </c>
      <c r="G71" s="40" t="s">
        <v>250</v>
      </c>
      <c r="H71" s="40" t="s">
        <v>251</v>
      </c>
      <c r="I71" s="95"/>
      <c r="J71" s="95"/>
      <c r="K71" s="95"/>
      <c r="L71" s="95"/>
      <c r="M71" s="77"/>
      <c r="N71" s="77"/>
      <c r="O71" s="77"/>
      <c r="P71" s="77"/>
      <c r="Q71" s="77"/>
      <c r="R71" s="77"/>
      <c r="S71" s="77"/>
      <c r="T71" s="77"/>
      <c r="U71" s="39"/>
      <c r="V71" s="1"/>
    </row>
    <row r="72" spans="1:22" ht="60" x14ac:dyDescent="0.25">
      <c r="A72" s="79" t="s">
        <v>80</v>
      </c>
      <c r="B72" s="82" t="s">
        <v>105</v>
      </c>
      <c r="C72" s="23" t="s">
        <v>124</v>
      </c>
      <c r="D72" s="26" t="s">
        <v>77</v>
      </c>
      <c r="E72" s="50" t="s">
        <v>207</v>
      </c>
      <c r="F72" s="50" t="s">
        <v>248</v>
      </c>
      <c r="G72" s="50" t="s">
        <v>248</v>
      </c>
      <c r="H72" s="50" t="s">
        <v>248</v>
      </c>
      <c r="I72" s="107">
        <f>J72+K72+L72</f>
        <v>5108000</v>
      </c>
      <c r="J72" s="107">
        <v>4341798</v>
      </c>
      <c r="K72" s="107">
        <v>0</v>
      </c>
      <c r="L72" s="107">
        <v>766202</v>
      </c>
      <c r="M72" s="85">
        <f>N72+O72+P72</f>
        <v>3107693.77</v>
      </c>
      <c r="N72" s="85">
        <v>2360799</v>
      </c>
      <c r="O72" s="85">
        <v>0</v>
      </c>
      <c r="P72" s="85">
        <v>746894.77</v>
      </c>
      <c r="Q72" s="85">
        <f>R72+S72+T72</f>
        <v>329092.17</v>
      </c>
      <c r="R72" s="85">
        <v>315581.57</v>
      </c>
      <c r="S72" s="85">
        <v>0</v>
      </c>
      <c r="T72" s="85">
        <v>13510.6</v>
      </c>
      <c r="U72" s="26"/>
      <c r="V72" s="1"/>
    </row>
    <row r="73" spans="1:22" ht="60" x14ac:dyDescent="0.25">
      <c r="A73" s="80"/>
      <c r="B73" s="83"/>
      <c r="C73" s="23" t="s">
        <v>125</v>
      </c>
      <c r="D73" s="26" t="s">
        <v>78</v>
      </c>
      <c r="E73" s="23" t="s">
        <v>279</v>
      </c>
      <c r="F73" s="23" t="s">
        <v>249</v>
      </c>
      <c r="G73" s="48" t="s">
        <v>280</v>
      </c>
      <c r="H73" s="48" t="s">
        <v>249</v>
      </c>
      <c r="I73" s="108"/>
      <c r="J73" s="108"/>
      <c r="K73" s="108"/>
      <c r="L73" s="108"/>
      <c r="M73" s="86"/>
      <c r="N73" s="86"/>
      <c r="O73" s="86"/>
      <c r="P73" s="86"/>
      <c r="Q73" s="86"/>
      <c r="R73" s="86"/>
      <c r="S73" s="86"/>
      <c r="T73" s="86"/>
      <c r="U73" s="26"/>
      <c r="V73" s="1"/>
    </row>
    <row r="74" spans="1:22" ht="84" x14ac:dyDescent="0.25">
      <c r="A74" s="80"/>
      <c r="B74" s="83"/>
      <c r="C74" s="23" t="s">
        <v>126</v>
      </c>
      <c r="D74" s="26" t="s">
        <v>79</v>
      </c>
      <c r="E74" s="23" t="s">
        <v>208</v>
      </c>
      <c r="F74" s="23" t="s">
        <v>250</v>
      </c>
      <c r="G74" s="48" t="s">
        <v>250</v>
      </c>
      <c r="H74" s="23" t="s">
        <v>251</v>
      </c>
      <c r="I74" s="108"/>
      <c r="J74" s="108"/>
      <c r="K74" s="108"/>
      <c r="L74" s="108"/>
      <c r="M74" s="86"/>
      <c r="N74" s="86"/>
      <c r="O74" s="86"/>
      <c r="P74" s="86"/>
      <c r="Q74" s="86"/>
      <c r="R74" s="86"/>
      <c r="S74" s="86"/>
      <c r="T74" s="86"/>
      <c r="U74" s="26"/>
      <c r="V74" s="1"/>
    </row>
    <row r="75" spans="1:22" ht="48" x14ac:dyDescent="0.25">
      <c r="A75" s="80"/>
      <c r="B75" s="83"/>
      <c r="C75" s="23" t="s">
        <v>115</v>
      </c>
      <c r="D75" s="26" t="s">
        <v>116</v>
      </c>
      <c r="E75" s="23" t="s">
        <v>212</v>
      </c>
      <c r="F75" s="23" t="s">
        <v>220</v>
      </c>
      <c r="G75" s="23" t="s">
        <v>220</v>
      </c>
      <c r="H75" s="23" t="s">
        <v>252</v>
      </c>
      <c r="I75" s="108"/>
      <c r="J75" s="108"/>
      <c r="K75" s="108"/>
      <c r="L75" s="108"/>
      <c r="M75" s="86"/>
      <c r="N75" s="86"/>
      <c r="O75" s="86"/>
      <c r="P75" s="86"/>
      <c r="Q75" s="86"/>
      <c r="R75" s="86"/>
      <c r="S75" s="86"/>
      <c r="T75" s="86"/>
      <c r="U75" s="26"/>
      <c r="V75" s="1"/>
    </row>
    <row r="76" spans="1:22" ht="72" x14ac:dyDescent="0.25">
      <c r="A76" s="80"/>
      <c r="B76" s="83"/>
      <c r="C76" s="23" t="s">
        <v>119</v>
      </c>
      <c r="D76" s="26" t="s">
        <v>117</v>
      </c>
      <c r="E76" s="23" t="s">
        <v>212</v>
      </c>
      <c r="F76" s="23" t="s">
        <v>220</v>
      </c>
      <c r="G76" s="23" t="s">
        <v>220</v>
      </c>
      <c r="H76" s="23" t="s">
        <v>253</v>
      </c>
      <c r="I76" s="108"/>
      <c r="J76" s="108"/>
      <c r="K76" s="108"/>
      <c r="L76" s="108"/>
      <c r="M76" s="86"/>
      <c r="N76" s="86"/>
      <c r="O76" s="86"/>
      <c r="P76" s="86"/>
      <c r="Q76" s="86"/>
      <c r="R76" s="86"/>
      <c r="S76" s="86"/>
      <c r="T76" s="86"/>
      <c r="U76" s="26"/>
      <c r="V76" s="1"/>
    </row>
    <row r="77" spans="1:22" ht="49.5" customHeight="1" x14ac:dyDescent="0.25">
      <c r="A77" s="80"/>
      <c r="B77" s="83"/>
      <c r="C77" s="47" t="s">
        <v>120</v>
      </c>
      <c r="D77" s="26" t="s">
        <v>121</v>
      </c>
      <c r="E77" s="23" t="s">
        <v>212</v>
      </c>
      <c r="F77" s="23" t="s">
        <v>220</v>
      </c>
      <c r="G77" s="23" t="s">
        <v>220</v>
      </c>
      <c r="H77" s="23" t="s">
        <v>294</v>
      </c>
      <c r="I77" s="108"/>
      <c r="J77" s="108"/>
      <c r="K77" s="108"/>
      <c r="L77" s="108"/>
      <c r="M77" s="86"/>
      <c r="N77" s="86"/>
      <c r="O77" s="86"/>
      <c r="P77" s="86"/>
      <c r="Q77" s="86"/>
      <c r="R77" s="86"/>
      <c r="S77" s="86"/>
      <c r="T77" s="86"/>
      <c r="U77" s="26"/>
      <c r="V77" s="1"/>
    </row>
    <row r="78" spans="1:22" ht="36" x14ac:dyDescent="0.25">
      <c r="A78" s="81"/>
      <c r="B78" s="84"/>
      <c r="C78" s="23" t="s">
        <v>123</v>
      </c>
      <c r="D78" s="26" t="s">
        <v>122</v>
      </c>
      <c r="E78" s="23" t="s">
        <v>212</v>
      </c>
      <c r="F78" s="23" t="s">
        <v>220</v>
      </c>
      <c r="G78" s="23" t="s">
        <v>220</v>
      </c>
      <c r="H78" s="23" t="s">
        <v>295</v>
      </c>
      <c r="I78" s="125"/>
      <c r="J78" s="125"/>
      <c r="K78" s="125"/>
      <c r="L78" s="125"/>
      <c r="M78" s="87"/>
      <c r="N78" s="87"/>
      <c r="O78" s="87"/>
      <c r="P78" s="87"/>
      <c r="Q78" s="87"/>
      <c r="R78" s="87"/>
      <c r="S78" s="87"/>
      <c r="T78" s="87"/>
      <c r="U78" s="26"/>
      <c r="V78" s="1"/>
    </row>
    <row r="79" spans="1:22" ht="72" x14ac:dyDescent="0.25">
      <c r="A79" s="100" t="s">
        <v>81</v>
      </c>
      <c r="B79" s="102" t="s">
        <v>82</v>
      </c>
      <c r="C79" s="43"/>
      <c r="D79" s="44" t="s">
        <v>83</v>
      </c>
      <c r="E79" s="38" t="s">
        <v>84</v>
      </c>
      <c r="F79" s="58" t="s">
        <v>375</v>
      </c>
      <c r="G79" s="38" t="s">
        <v>254</v>
      </c>
      <c r="H79" s="38" t="s">
        <v>255</v>
      </c>
      <c r="I79" s="121">
        <f>SUM(J79:L82)</f>
        <v>26150368</v>
      </c>
      <c r="J79" s="121">
        <f>J83+J92+J95+J101</f>
        <v>20899296</v>
      </c>
      <c r="K79" s="124">
        <v>0</v>
      </c>
      <c r="L79" s="121">
        <f>L83+L92+L95+L101</f>
        <v>5251072</v>
      </c>
      <c r="M79" s="126">
        <f>SUM(N79:P82)</f>
        <v>16185781.75</v>
      </c>
      <c r="N79" s="126">
        <f>N83+N92+N95+N101</f>
        <v>13102639.790000001</v>
      </c>
      <c r="O79" s="126">
        <v>0</v>
      </c>
      <c r="P79" s="126">
        <f>P83+P92+P95+P101</f>
        <v>3083141.96</v>
      </c>
      <c r="Q79" s="126">
        <f>SUM(R79:T82)</f>
        <v>2229545.71</v>
      </c>
      <c r="R79" s="126">
        <f>R83+R92+R95+R101</f>
        <v>2005479.26</v>
      </c>
      <c r="S79" s="126">
        <v>0</v>
      </c>
      <c r="T79" s="126">
        <f>T83+T92+T95+T101</f>
        <v>224066.44999999998</v>
      </c>
      <c r="U79" s="44"/>
      <c r="V79" s="1"/>
    </row>
    <row r="80" spans="1:22" ht="48" x14ac:dyDescent="0.25">
      <c r="A80" s="129"/>
      <c r="B80" s="130"/>
      <c r="C80" s="43"/>
      <c r="D80" s="44" t="s">
        <v>85</v>
      </c>
      <c r="E80" s="38" t="s">
        <v>86</v>
      </c>
      <c r="F80" s="58" t="s">
        <v>366</v>
      </c>
      <c r="G80" s="38" t="s">
        <v>257</v>
      </c>
      <c r="H80" s="38" t="s">
        <v>256</v>
      </c>
      <c r="I80" s="122"/>
      <c r="J80" s="122"/>
      <c r="K80" s="122"/>
      <c r="L80" s="122"/>
      <c r="M80" s="128"/>
      <c r="N80" s="128"/>
      <c r="O80" s="128"/>
      <c r="P80" s="128"/>
      <c r="Q80" s="128"/>
      <c r="R80" s="128"/>
      <c r="S80" s="128"/>
      <c r="T80" s="128"/>
      <c r="U80" s="44"/>
      <c r="V80" s="1"/>
    </row>
    <row r="81" spans="1:22" ht="60" x14ac:dyDescent="0.25">
      <c r="A81" s="129"/>
      <c r="B81" s="130"/>
      <c r="C81" s="43"/>
      <c r="D81" s="44" t="s">
        <v>87</v>
      </c>
      <c r="E81" s="38" t="s">
        <v>88</v>
      </c>
      <c r="F81" s="58" t="s">
        <v>367</v>
      </c>
      <c r="G81" s="38" t="s">
        <v>258</v>
      </c>
      <c r="H81" s="38" t="s">
        <v>259</v>
      </c>
      <c r="I81" s="122"/>
      <c r="J81" s="122"/>
      <c r="K81" s="122"/>
      <c r="L81" s="122"/>
      <c r="M81" s="128"/>
      <c r="N81" s="128"/>
      <c r="O81" s="128"/>
      <c r="P81" s="128"/>
      <c r="Q81" s="128"/>
      <c r="R81" s="128"/>
      <c r="S81" s="128"/>
      <c r="T81" s="128"/>
      <c r="U81" s="44"/>
      <c r="V81" s="1"/>
    </row>
    <row r="82" spans="1:22" ht="48" x14ac:dyDescent="0.25">
      <c r="A82" s="101"/>
      <c r="B82" s="103"/>
      <c r="C82" s="43"/>
      <c r="D82" s="44" t="s">
        <v>89</v>
      </c>
      <c r="E82" s="38" t="s">
        <v>90</v>
      </c>
      <c r="F82" s="58" t="s">
        <v>368</v>
      </c>
      <c r="G82" s="38" t="s">
        <v>261</v>
      </c>
      <c r="H82" s="38" t="s">
        <v>260</v>
      </c>
      <c r="I82" s="123"/>
      <c r="J82" s="123"/>
      <c r="K82" s="123"/>
      <c r="L82" s="123"/>
      <c r="M82" s="127"/>
      <c r="N82" s="127"/>
      <c r="O82" s="127"/>
      <c r="P82" s="127"/>
      <c r="Q82" s="127"/>
      <c r="R82" s="127"/>
      <c r="S82" s="127"/>
      <c r="T82" s="127"/>
      <c r="U82" s="44"/>
      <c r="V82" s="1"/>
    </row>
    <row r="83" spans="1:22" ht="75" customHeight="1" x14ac:dyDescent="0.25">
      <c r="A83" s="88" t="s">
        <v>91</v>
      </c>
      <c r="B83" s="91" t="s">
        <v>92</v>
      </c>
      <c r="C83" s="40" t="s">
        <v>146</v>
      </c>
      <c r="D83" s="39" t="s">
        <v>93</v>
      </c>
      <c r="E83" s="40" t="s">
        <v>212</v>
      </c>
      <c r="F83" s="40" t="s">
        <v>220</v>
      </c>
      <c r="G83" s="40" t="s">
        <v>220</v>
      </c>
      <c r="H83" s="40" t="s">
        <v>262</v>
      </c>
      <c r="I83" s="94">
        <f>SUM(J83:L83)</f>
        <v>12014389</v>
      </c>
      <c r="J83" s="94">
        <v>8924606</v>
      </c>
      <c r="K83" s="94">
        <v>0</v>
      </c>
      <c r="L83" s="94">
        <v>3089783</v>
      </c>
      <c r="M83" s="76">
        <f>SUM(N83:P83)</f>
        <v>10299667.43</v>
      </c>
      <c r="N83" s="76">
        <f>N86</f>
        <v>8316912.96</v>
      </c>
      <c r="O83" s="76">
        <v>0</v>
      </c>
      <c r="P83" s="76">
        <f>P86</f>
        <v>1982754.47</v>
      </c>
      <c r="Q83" s="76">
        <f>SUM(R83:T83)</f>
        <v>931260.82000000007</v>
      </c>
      <c r="R83" s="76">
        <f>R86</f>
        <v>833865.27</v>
      </c>
      <c r="S83" s="76">
        <v>0</v>
      </c>
      <c r="T83" s="76">
        <f>T86</f>
        <v>97395.55</v>
      </c>
      <c r="U83" s="39"/>
      <c r="V83" s="1"/>
    </row>
    <row r="84" spans="1:22" ht="87" customHeight="1" x14ac:dyDescent="0.25">
      <c r="A84" s="89"/>
      <c r="B84" s="92"/>
      <c r="C84" s="40" t="s">
        <v>147</v>
      </c>
      <c r="D84" s="39" t="s">
        <v>94</v>
      </c>
      <c r="E84" s="40" t="s">
        <v>212</v>
      </c>
      <c r="F84" s="40" t="s">
        <v>220</v>
      </c>
      <c r="G84" s="40" t="s">
        <v>220</v>
      </c>
      <c r="H84" s="40" t="s">
        <v>263</v>
      </c>
      <c r="I84" s="95"/>
      <c r="J84" s="95"/>
      <c r="K84" s="95"/>
      <c r="L84" s="95"/>
      <c r="M84" s="77"/>
      <c r="N84" s="77"/>
      <c r="O84" s="77"/>
      <c r="P84" s="77"/>
      <c r="Q84" s="77"/>
      <c r="R84" s="77"/>
      <c r="S84" s="77"/>
      <c r="T84" s="77"/>
      <c r="U84" s="39"/>
      <c r="V84" s="1"/>
    </row>
    <row r="85" spans="1:22" ht="63.75" customHeight="1" x14ac:dyDescent="0.25">
      <c r="A85" s="90"/>
      <c r="B85" s="93"/>
      <c r="C85" s="40" t="s">
        <v>148</v>
      </c>
      <c r="D85" s="39" t="s">
        <v>95</v>
      </c>
      <c r="E85" s="40" t="s">
        <v>212</v>
      </c>
      <c r="F85" s="40" t="s">
        <v>220</v>
      </c>
      <c r="G85" s="40" t="s">
        <v>220</v>
      </c>
      <c r="H85" s="40" t="s">
        <v>264</v>
      </c>
      <c r="I85" s="96"/>
      <c r="J85" s="96"/>
      <c r="K85" s="96"/>
      <c r="L85" s="96"/>
      <c r="M85" s="78"/>
      <c r="N85" s="78"/>
      <c r="O85" s="78"/>
      <c r="P85" s="78"/>
      <c r="Q85" s="78"/>
      <c r="R85" s="78"/>
      <c r="S85" s="78"/>
      <c r="T85" s="78"/>
      <c r="U85" s="39"/>
      <c r="V85" s="1"/>
    </row>
    <row r="86" spans="1:22" ht="58.5" customHeight="1" x14ac:dyDescent="0.25">
      <c r="A86" s="79" t="s">
        <v>136</v>
      </c>
      <c r="B86" s="82" t="s">
        <v>106</v>
      </c>
      <c r="C86" s="23" t="s">
        <v>146</v>
      </c>
      <c r="D86" s="26" t="s">
        <v>93</v>
      </c>
      <c r="E86" s="23" t="s">
        <v>212</v>
      </c>
      <c r="F86" s="23" t="s">
        <v>220</v>
      </c>
      <c r="G86" s="23" t="s">
        <v>220</v>
      </c>
      <c r="H86" s="23" t="s">
        <v>262</v>
      </c>
      <c r="I86" s="107">
        <f>SUM(J86:L86)</f>
        <v>12014389</v>
      </c>
      <c r="J86" s="107">
        <v>8924606</v>
      </c>
      <c r="K86" s="107">
        <v>0</v>
      </c>
      <c r="L86" s="107">
        <v>3089783</v>
      </c>
      <c r="M86" s="85">
        <f>SUM(N86:P86)</f>
        <v>10299667.43</v>
      </c>
      <c r="N86" s="85">
        <v>8316912.96</v>
      </c>
      <c r="O86" s="85">
        <v>0</v>
      </c>
      <c r="P86" s="85">
        <v>1982754.47</v>
      </c>
      <c r="Q86" s="85">
        <f>SUM(R86:T86)</f>
        <v>931260.82000000007</v>
      </c>
      <c r="R86" s="85">
        <v>833865.27</v>
      </c>
      <c r="S86" s="85">
        <v>0</v>
      </c>
      <c r="T86" s="85">
        <v>97395.55</v>
      </c>
      <c r="U86" s="26"/>
      <c r="V86" s="1"/>
    </row>
    <row r="87" spans="1:22" ht="58.5" customHeight="1" x14ac:dyDescent="0.25">
      <c r="A87" s="80"/>
      <c r="B87" s="83"/>
      <c r="C87" s="23" t="s">
        <v>147</v>
      </c>
      <c r="D87" s="26" t="s">
        <v>94</v>
      </c>
      <c r="E87" s="23" t="s">
        <v>212</v>
      </c>
      <c r="F87" s="23" t="s">
        <v>220</v>
      </c>
      <c r="G87" s="23" t="s">
        <v>220</v>
      </c>
      <c r="H87" s="23" t="s">
        <v>263</v>
      </c>
      <c r="I87" s="108"/>
      <c r="J87" s="108"/>
      <c r="K87" s="108"/>
      <c r="L87" s="108"/>
      <c r="M87" s="86"/>
      <c r="N87" s="86"/>
      <c r="O87" s="86"/>
      <c r="P87" s="86"/>
      <c r="Q87" s="86"/>
      <c r="R87" s="86"/>
      <c r="S87" s="86"/>
      <c r="T87" s="86"/>
      <c r="U87" s="26"/>
      <c r="V87" s="1"/>
    </row>
    <row r="88" spans="1:22" ht="58.5" customHeight="1" x14ac:dyDescent="0.25">
      <c r="A88" s="80"/>
      <c r="B88" s="83"/>
      <c r="C88" s="23" t="s">
        <v>148</v>
      </c>
      <c r="D88" s="26" t="s">
        <v>95</v>
      </c>
      <c r="E88" s="23" t="s">
        <v>212</v>
      </c>
      <c r="F88" s="23" t="s">
        <v>220</v>
      </c>
      <c r="G88" s="23" t="s">
        <v>220</v>
      </c>
      <c r="H88" s="23" t="s">
        <v>264</v>
      </c>
      <c r="I88" s="108"/>
      <c r="J88" s="108"/>
      <c r="K88" s="108"/>
      <c r="L88" s="108"/>
      <c r="M88" s="86"/>
      <c r="N88" s="86"/>
      <c r="O88" s="86"/>
      <c r="P88" s="86"/>
      <c r="Q88" s="86"/>
      <c r="R88" s="86"/>
      <c r="S88" s="86"/>
      <c r="T88" s="86"/>
      <c r="U88" s="26"/>
      <c r="V88" s="1"/>
    </row>
    <row r="89" spans="1:22" ht="63.75" customHeight="1" x14ac:dyDescent="0.25">
      <c r="A89" s="80"/>
      <c r="B89" s="83"/>
      <c r="C89" s="50" t="s">
        <v>153</v>
      </c>
      <c r="D89" s="66" t="s">
        <v>149</v>
      </c>
      <c r="E89" s="50" t="s">
        <v>212</v>
      </c>
      <c r="F89" s="50" t="s">
        <v>220</v>
      </c>
      <c r="G89" s="50" t="s">
        <v>220</v>
      </c>
      <c r="H89" s="50" t="s">
        <v>281</v>
      </c>
      <c r="I89" s="108"/>
      <c r="J89" s="108"/>
      <c r="K89" s="108"/>
      <c r="L89" s="108"/>
      <c r="M89" s="86"/>
      <c r="N89" s="86"/>
      <c r="O89" s="86"/>
      <c r="P89" s="86"/>
      <c r="Q89" s="86"/>
      <c r="R89" s="86"/>
      <c r="S89" s="86"/>
      <c r="T89" s="86"/>
      <c r="U89" s="26"/>
      <c r="V89" s="1"/>
    </row>
    <row r="90" spans="1:22" ht="71.25" customHeight="1" x14ac:dyDescent="0.25">
      <c r="A90" s="80"/>
      <c r="B90" s="83"/>
      <c r="C90" s="50" t="s">
        <v>152</v>
      </c>
      <c r="D90" s="66" t="s">
        <v>150</v>
      </c>
      <c r="E90" s="50" t="s">
        <v>212</v>
      </c>
      <c r="F90" s="50" t="s">
        <v>220</v>
      </c>
      <c r="G90" s="50" t="s">
        <v>220</v>
      </c>
      <c r="H90" s="50" t="s">
        <v>282</v>
      </c>
      <c r="I90" s="108"/>
      <c r="J90" s="108"/>
      <c r="K90" s="108"/>
      <c r="L90" s="108"/>
      <c r="M90" s="86"/>
      <c r="N90" s="86"/>
      <c r="O90" s="86"/>
      <c r="P90" s="86"/>
      <c r="Q90" s="86"/>
      <c r="R90" s="86"/>
      <c r="S90" s="86"/>
      <c r="T90" s="86"/>
      <c r="U90" s="26"/>
      <c r="V90" s="1"/>
    </row>
    <row r="91" spans="1:22" ht="58.5" customHeight="1" x14ac:dyDescent="0.25">
      <c r="A91" s="81"/>
      <c r="B91" s="84"/>
      <c r="C91" s="50" t="s">
        <v>151</v>
      </c>
      <c r="D91" s="66" t="s">
        <v>154</v>
      </c>
      <c r="E91" s="50" t="s">
        <v>212</v>
      </c>
      <c r="F91" s="50" t="s">
        <v>220</v>
      </c>
      <c r="G91" s="50" t="s">
        <v>220</v>
      </c>
      <c r="H91" s="50" t="s">
        <v>228</v>
      </c>
      <c r="I91" s="125"/>
      <c r="J91" s="125"/>
      <c r="K91" s="125"/>
      <c r="L91" s="125"/>
      <c r="M91" s="87"/>
      <c r="N91" s="87"/>
      <c r="O91" s="87"/>
      <c r="P91" s="87"/>
      <c r="Q91" s="87"/>
      <c r="R91" s="87"/>
      <c r="S91" s="87"/>
      <c r="T91" s="87"/>
      <c r="U91" s="26"/>
      <c r="V91" s="1"/>
    </row>
    <row r="92" spans="1:22" ht="48" x14ac:dyDescent="0.25">
      <c r="A92" s="45" t="s">
        <v>96</v>
      </c>
      <c r="B92" s="46" t="s">
        <v>100</v>
      </c>
      <c r="C92" s="40" t="s">
        <v>145</v>
      </c>
      <c r="D92" s="39" t="s">
        <v>97</v>
      </c>
      <c r="E92" s="40" t="s">
        <v>212</v>
      </c>
      <c r="F92" s="40" t="s">
        <v>220</v>
      </c>
      <c r="G92" s="40" t="s">
        <v>220</v>
      </c>
      <c r="H92" s="40" t="s">
        <v>265</v>
      </c>
      <c r="I92" s="49">
        <f>SUM(J92:L92)</f>
        <v>8656385</v>
      </c>
      <c r="J92" s="49">
        <v>7317037</v>
      </c>
      <c r="K92" s="49">
        <v>0</v>
      </c>
      <c r="L92" s="49">
        <v>1339348</v>
      </c>
      <c r="M92" s="60">
        <f>SUM(N92:P92)</f>
        <v>4640693.34</v>
      </c>
      <c r="N92" s="60">
        <f>N93</f>
        <v>3727119</v>
      </c>
      <c r="O92" s="60">
        <v>0</v>
      </c>
      <c r="P92" s="60">
        <f>P93</f>
        <v>913574.34</v>
      </c>
      <c r="Q92" s="60">
        <f>SUM(R92:T92)</f>
        <v>1067610.82</v>
      </c>
      <c r="R92" s="60">
        <f>R93</f>
        <v>957959.14</v>
      </c>
      <c r="S92" s="60">
        <v>0</v>
      </c>
      <c r="T92" s="60">
        <f>T93</f>
        <v>109651.68</v>
      </c>
      <c r="U92" s="39"/>
      <c r="V92" s="1"/>
    </row>
    <row r="93" spans="1:22" ht="48" x14ac:dyDescent="0.25">
      <c r="A93" s="79" t="s">
        <v>108</v>
      </c>
      <c r="B93" s="82" t="s">
        <v>106</v>
      </c>
      <c r="C93" s="23" t="s">
        <v>145</v>
      </c>
      <c r="D93" s="26" t="s">
        <v>97</v>
      </c>
      <c r="E93" s="23" t="s">
        <v>212</v>
      </c>
      <c r="F93" s="23" t="s">
        <v>220</v>
      </c>
      <c r="G93" s="23" t="s">
        <v>220</v>
      </c>
      <c r="H93" s="23" t="s">
        <v>265</v>
      </c>
      <c r="I93" s="107">
        <f>SUM(J93:L93)</f>
        <v>8656385</v>
      </c>
      <c r="J93" s="107">
        <v>7317037</v>
      </c>
      <c r="K93" s="107">
        <v>0</v>
      </c>
      <c r="L93" s="107">
        <v>1339348</v>
      </c>
      <c r="M93" s="85">
        <f>SUM(N93:P93)</f>
        <v>4640693.34</v>
      </c>
      <c r="N93" s="85">
        <v>3727119</v>
      </c>
      <c r="O93" s="85">
        <v>0</v>
      </c>
      <c r="P93" s="85">
        <v>913574.34</v>
      </c>
      <c r="Q93" s="85">
        <f>SUM(R93:T93)</f>
        <v>1067610.82</v>
      </c>
      <c r="R93" s="85">
        <f>957959.14</f>
        <v>957959.14</v>
      </c>
      <c r="S93" s="85">
        <v>0</v>
      </c>
      <c r="T93" s="85">
        <f>109651.68</f>
        <v>109651.68</v>
      </c>
      <c r="U93" s="26"/>
      <c r="V93" s="75"/>
    </row>
    <row r="94" spans="1:22" ht="36" x14ac:dyDescent="0.25">
      <c r="A94" s="81"/>
      <c r="B94" s="84"/>
      <c r="C94" s="23" t="s">
        <v>143</v>
      </c>
      <c r="D94" s="7" t="s">
        <v>144</v>
      </c>
      <c r="E94" s="23" t="s">
        <v>212</v>
      </c>
      <c r="F94" s="23" t="s">
        <v>220</v>
      </c>
      <c r="G94" s="23" t="s">
        <v>220</v>
      </c>
      <c r="H94" s="23" t="s">
        <v>265</v>
      </c>
      <c r="I94" s="125"/>
      <c r="J94" s="125"/>
      <c r="K94" s="125"/>
      <c r="L94" s="125"/>
      <c r="M94" s="87"/>
      <c r="N94" s="87"/>
      <c r="O94" s="87"/>
      <c r="P94" s="87"/>
      <c r="Q94" s="87"/>
      <c r="R94" s="87"/>
      <c r="S94" s="87"/>
      <c r="T94" s="87"/>
      <c r="U94" s="26"/>
      <c r="V94" s="1"/>
    </row>
    <row r="95" spans="1:22" ht="60" x14ac:dyDescent="0.25">
      <c r="A95" s="88" t="s">
        <v>98</v>
      </c>
      <c r="B95" s="91" t="s">
        <v>101</v>
      </c>
      <c r="C95" s="40" t="s">
        <v>137</v>
      </c>
      <c r="D95" s="39" t="s">
        <v>99</v>
      </c>
      <c r="E95" s="40" t="s">
        <v>212</v>
      </c>
      <c r="F95" s="40" t="s">
        <v>220</v>
      </c>
      <c r="G95" s="40" t="s">
        <v>220</v>
      </c>
      <c r="H95" s="40" t="s">
        <v>266</v>
      </c>
      <c r="I95" s="94">
        <f>SUM(J95:L95)</f>
        <v>1116556</v>
      </c>
      <c r="J95" s="94">
        <v>949072</v>
      </c>
      <c r="K95" s="94">
        <v>0</v>
      </c>
      <c r="L95" s="94">
        <v>167484</v>
      </c>
      <c r="M95" s="76">
        <f>SUM(N95:P95)</f>
        <v>1115603.17</v>
      </c>
      <c r="N95" s="76">
        <f>N97</f>
        <v>948262.69</v>
      </c>
      <c r="O95" s="76">
        <v>0</v>
      </c>
      <c r="P95" s="76">
        <f>P97</f>
        <v>167340.48000000001</v>
      </c>
      <c r="Q95" s="76">
        <f>SUM(R95:T95)</f>
        <v>155343.91999999998</v>
      </c>
      <c r="R95" s="76">
        <f>R97</f>
        <v>147527.35999999999</v>
      </c>
      <c r="S95" s="76">
        <v>0</v>
      </c>
      <c r="T95" s="76">
        <f>T97</f>
        <v>7816.56</v>
      </c>
      <c r="U95" s="39"/>
      <c r="V95" s="1"/>
    </row>
    <row r="96" spans="1:22" ht="48" x14ac:dyDescent="0.25">
      <c r="A96" s="90"/>
      <c r="B96" s="93"/>
      <c r="C96" s="40" t="s">
        <v>138</v>
      </c>
      <c r="D96" s="39" t="s">
        <v>102</v>
      </c>
      <c r="E96" s="40" t="s">
        <v>212</v>
      </c>
      <c r="F96" s="40" t="s">
        <v>220</v>
      </c>
      <c r="G96" s="40" t="s">
        <v>220</v>
      </c>
      <c r="H96" s="40" t="s">
        <v>266</v>
      </c>
      <c r="I96" s="96"/>
      <c r="J96" s="96"/>
      <c r="K96" s="96"/>
      <c r="L96" s="96"/>
      <c r="M96" s="78"/>
      <c r="N96" s="78"/>
      <c r="O96" s="78"/>
      <c r="P96" s="78"/>
      <c r="Q96" s="78"/>
      <c r="R96" s="78"/>
      <c r="S96" s="78"/>
      <c r="T96" s="78"/>
      <c r="U96" s="39"/>
      <c r="V96" s="1"/>
    </row>
    <row r="97" spans="1:22" ht="48" x14ac:dyDescent="0.25">
      <c r="A97" s="79" t="s">
        <v>107</v>
      </c>
      <c r="B97" s="82" t="s">
        <v>109</v>
      </c>
      <c r="C97" s="23" t="s">
        <v>137</v>
      </c>
      <c r="D97" s="26" t="s">
        <v>213</v>
      </c>
      <c r="E97" s="23" t="s">
        <v>212</v>
      </c>
      <c r="F97" s="23" t="s">
        <v>220</v>
      </c>
      <c r="G97" s="23" t="s">
        <v>220</v>
      </c>
      <c r="H97" s="23" t="s">
        <v>266</v>
      </c>
      <c r="I97" s="107">
        <f>SUM(J97:L97)</f>
        <v>1116556</v>
      </c>
      <c r="J97" s="107">
        <v>949072</v>
      </c>
      <c r="K97" s="107">
        <v>0</v>
      </c>
      <c r="L97" s="107">
        <v>167484</v>
      </c>
      <c r="M97" s="85">
        <f>SUM(N97:P97)</f>
        <v>1115603.17</v>
      </c>
      <c r="N97" s="85">
        <v>948262.69</v>
      </c>
      <c r="O97" s="85">
        <v>0</v>
      </c>
      <c r="P97" s="85">
        <v>167340.48000000001</v>
      </c>
      <c r="Q97" s="85">
        <f>SUM(R97:T97)</f>
        <v>155343.91999999998</v>
      </c>
      <c r="R97" s="85">
        <v>147527.35999999999</v>
      </c>
      <c r="S97" s="85">
        <v>0</v>
      </c>
      <c r="T97" s="85">
        <v>7816.56</v>
      </c>
      <c r="U97" s="26"/>
      <c r="V97" s="1"/>
    </row>
    <row r="98" spans="1:22" ht="48" x14ac:dyDescent="0.25">
      <c r="A98" s="80"/>
      <c r="B98" s="83"/>
      <c r="C98" s="23" t="s">
        <v>138</v>
      </c>
      <c r="D98" s="26" t="s">
        <v>102</v>
      </c>
      <c r="E98" s="23" t="s">
        <v>212</v>
      </c>
      <c r="F98" s="23" t="s">
        <v>220</v>
      </c>
      <c r="G98" s="23" t="s">
        <v>220</v>
      </c>
      <c r="H98" s="23" t="s">
        <v>266</v>
      </c>
      <c r="I98" s="108"/>
      <c r="J98" s="108"/>
      <c r="K98" s="108"/>
      <c r="L98" s="108"/>
      <c r="M98" s="86"/>
      <c r="N98" s="86"/>
      <c r="O98" s="86"/>
      <c r="P98" s="86"/>
      <c r="Q98" s="86"/>
      <c r="R98" s="86"/>
      <c r="S98" s="86"/>
      <c r="T98" s="86"/>
      <c r="U98" s="26"/>
      <c r="V98" s="1"/>
    </row>
    <row r="99" spans="1:22" ht="36" x14ac:dyDescent="0.25">
      <c r="A99" s="80"/>
      <c r="B99" s="83"/>
      <c r="C99" s="23" t="s">
        <v>139</v>
      </c>
      <c r="D99" s="7" t="s">
        <v>140</v>
      </c>
      <c r="E99" s="23" t="s">
        <v>212</v>
      </c>
      <c r="F99" s="23" t="s">
        <v>220</v>
      </c>
      <c r="G99" s="23" t="s">
        <v>220</v>
      </c>
      <c r="H99" s="23" t="s">
        <v>267</v>
      </c>
      <c r="I99" s="108"/>
      <c r="J99" s="108"/>
      <c r="K99" s="108"/>
      <c r="L99" s="108"/>
      <c r="M99" s="86"/>
      <c r="N99" s="86"/>
      <c r="O99" s="86"/>
      <c r="P99" s="86"/>
      <c r="Q99" s="86"/>
      <c r="R99" s="86"/>
      <c r="S99" s="86"/>
      <c r="T99" s="86"/>
      <c r="U99" s="26"/>
      <c r="V99" s="1"/>
    </row>
    <row r="100" spans="1:22" ht="63.75" customHeight="1" x14ac:dyDescent="0.25">
      <c r="A100" s="81"/>
      <c r="B100" s="84"/>
      <c r="C100" s="23" t="s">
        <v>141</v>
      </c>
      <c r="D100" s="26" t="s">
        <v>142</v>
      </c>
      <c r="E100" s="23" t="s">
        <v>212</v>
      </c>
      <c r="F100" s="23" t="s">
        <v>220</v>
      </c>
      <c r="G100" s="23" t="s">
        <v>220</v>
      </c>
      <c r="H100" s="23" t="s">
        <v>268</v>
      </c>
      <c r="I100" s="125"/>
      <c r="J100" s="125"/>
      <c r="K100" s="125"/>
      <c r="L100" s="125"/>
      <c r="M100" s="87"/>
      <c r="N100" s="87"/>
      <c r="O100" s="87"/>
      <c r="P100" s="87"/>
      <c r="Q100" s="87"/>
      <c r="R100" s="87"/>
      <c r="S100" s="87"/>
      <c r="T100" s="87"/>
      <c r="U100" s="26"/>
      <c r="V100" s="1"/>
    </row>
    <row r="101" spans="1:22" ht="63.75" customHeight="1" x14ac:dyDescent="0.25">
      <c r="A101" s="45" t="s">
        <v>103</v>
      </c>
      <c r="B101" s="46" t="s">
        <v>184</v>
      </c>
      <c r="C101" s="40" t="s">
        <v>181</v>
      </c>
      <c r="D101" s="53" t="s">
        <v>180</v>
      </c>
      <c r="E101" s="40" t="s">
        <v>118</v>
      </c>
      <c r="F101" s="40" t="s">
        <v>220</v>
      </c>
      <c r="G101" s="40" t="s">
        <v>220</v>
      </c>
      <c r="H101" s="40" t="s">
        <v>269</v>
      </c>
      <c r="I101" s="49">
        <f>SUM(J101:L101)</f>
        <v>4363038</v>
      </c>
      <c r="J101" s="49">
        <v>3708581</v>
      </c>
      <c r="K101" s="49">
        <v>0</v>
      </c>
      <c r="L101" s="49">
        <v>654457</v>
      </c>
      <c r="M101" s="60">
        <f>SUM(N101:P101)</f>
        <v>129817.81</v>
      </c>
      <c r="N101" s="60">
        <f>N102</f>
        <v>110345.14</v>
      </c>
      <c r="O101" s="60">
        <v>0</v>
      </c>
      <c r="P101" s="60">
        <f>P102</f>
        <v>19472.669999999998</v>
      </c>
      <c r="Q101" s="60">
        <f>SUM(R101:T101)</f>
        <v>75330.150000000009</v>
      </c>
      <c r="R101" s="60">
        <f>R102</f>
        <v>66127.490000000005</v>
      </c>
      <c r="S101" s="60">
        <v>0</v>
      </c>
      <c r="T101" s="60">
        <f>T102</f>
        <v>9202.66</v>
      </c>
      <c r="U101" s="39"/>
      <c r="V101" s="1"/>
    </row>
    <row r="102" spans="1:22" ht="60" x14ac:dyDescent="0.25">
      <c r="A102" s="135" t="s">
        <v>182</v>
      </c>
      <c r="B102" s="136" t="s">
        <v>210</v>
      </c>
      <c r="C102" s="23" t="s">
        <v>181</v>
      </c>
      <c r="D102" s="54" t="s">
        <v>180</v>
      </c>
      <c r="E102" s="50" t="s">
        <v>118</v>
      </c>
      <c r="F102" s="50" t="s">
        <v>220</v>
      </c>
      <c r="G102" s="50" t="s">
        <v>220</v>
      </c>
      <c r="H102" s="50" t="s">
        <v>269</v>
      </c>
      <c r="I102" s="107">
        <f>SUM(J102:L102)</f>
        <v>4363038</v>
      </c>
      <c r="J102" s="107">
        <v>3708581</v>
      </c>
      <c r="K102" s="107">
        <v>0</v>
      </c>
      <c r="L102" s="107">
        <v>654457</v>
      </c>
      <c r="M102" s="85">
        <f>SUM(N102:P102)</f>
        <v>129817.81</v>
      </c>
      <c r="N102" s="85">
        <v>110345.14</v>
      </c>
      <c r="O102" s="85">
        <v>0</v>
      </c>
      <c r="P102" s="85">
        <v>19472.669999999998</v>
      </c>
      <c r="Q102" s="85">
        <f>SUM(R102:T102)</f>
        <v>75330.150000000009</v>
      </c>
      <c r="R102" s="85">
        <v>66127.490000000005</v>
      </c>
      <c r="S102" s="85">
        <v>0</v>
      </c>
      <c r="T102" s="85">
        <v>9202.66</v>
      </c>
      <c r="U102" s="26"/>
      <c r="V102" s="1"/>
    </row>
    <row r="103" spans="1:22" ht="48" x14ac:dyDescent="0.25">
      <c r="A103" s="135"/>
      <c r="B103" s="136"/>
      <c r="C103" s="23" t="s">
        <v>179</v>
      </c>
      <c r="D103" s="24" t="s">
        <v>178</v>
      </c>
      <c r="E103" s="50" t="s">
        <v>118</v>
      </c>
      <c r="F103" s="50" t="s">
        <v>220</v>
      </c>
      <c r="G103" s="50" t="s">
        <v>220</v>
      </c>
      <c r="H103" s="50" t="s">
        <v>270</v>
      </c>
      <c r="I103" s="108"/>
      <c r="J103" s="108"/>
      <c r="K103" s="108"/>
      <c r="L103" s="108"/>
      <c r="M103" s="86"/>
      <c r="N103" s="86"/>
      <c r="O103" s="86"/>
      <c r="P103" s="86"/>
      <c r="Q103" s="86"/>
      <c r="R103" s="86"/>
      <c r="S103" s="86"/>
      <c r="T103" s="86"/>
      <c r="U103" s="26"/>
      <c r="V103" s="1"/>
    </row>
    <row r="104" spans="1:22" x14ac:dyDescent="0.25">
      <c r="A104" s="31"/>
      <c r="B104" s="28"/>
      <c r="C104" s="1"/>
      <c r="D104" s="1"/>
      <c r="E104" s="1"/>
      <c r="F104" s="1"/>
      <c r="G104" s="1"/>
      <c r="H104" s="55" t="s">
        <v>17</v>
      </c>
      <c r="I104" s="56">
        <f>SUM(J104:L104)</f>
        <v>122704849</v>
      </c>
      <c r="J104" s="56">
        <f>J23+J42+J47+J67+J79</f>
        <v>94880800</v>
      </c>
      <c r="K104" s="56">
        <v>0</v>
      </c>
      <c r="L104" s="56">
        <f>L23+L42+L47+L67+L79</f>
        <v>27824049</v>
      </c>
      <c r="M104" s="61">
        <f>M23+M42+M47+M67+M79</f>
        <v>70222082.689999998</v>
      </c>
      <c r="N104" s="61">
        <f>N23+N42+N47+N67+N79</f>
        <v>46427157.230000004</v>
      </c>
      <c r="O104" s="61">
        <v>0</v>
      </c>
      <c r="P104" s="61">
        <f>P23+P42+P47+P67+P79</f>
        <v>23794925.460000001</v>
      </c>
      <c r="Q104" s="61">
        <f>Q23+Q42+Q47+Q67+Q79</f>
        <v>2713689.01</v>
      </c>
      <c r="R104" s="61">
        <f>R23+R42+R47+R67+R79</f>
        <v>2441696.36</v>
      </c>
      <c r="S104" s="61">
        <v>0</v>
      </c>
      <c r="T104" s="61">
        <f>T23+T42+T47+T67+T79</f>
        <v>271992.64999999997</v>
      </c>
      <c r="U104" s="1"/>
      <c r="V104" s="1"/>
    </row>
    <row r="105" spans="1:22" x14ac:dyDescent="0.25">
      <c r="A105" s="31"/>
      <c r="B105" s="65"/>
      <c r="C105" s="1"/>
      <c r="D105" s="1"/>
      <c r="E105" s="1"/>
      <c r="F105" s="1"/>
      <c r="G105" s="1"/>
      <c r="H105" s="1"/>
      <c r="I105" s="1"/>
      <c r="J105" s="1"/>
      <c r="K105" s="1"/>
      <c r="L105" s="1"/>
      <c r="M105" s="1"/>
      <c r="N105" s="1"/>
      <c r="O105" s="1"/>
      <c r="P105" s="1"/>
      <c r="Q105" s="1"/>
      <c r="R105" s="1"/>
      <c r="S105" s="1"/>
      <c r="T105" s="1"/>
      <c r="U105" s="1"/>
    </row>
    <row r="106" spans="1:22" ht="65.25" customHeight="1" x14ac:dyDescent="0.25">
      <c r="A106" s="115" t="s">
        <v>29</v>
      </c>
      <c r="B106" s="116"/>
      <c r="C106" s="116"/>
      <c r="D106" s="116"/>
      <c r="E106" s="116"/>
      <c r="F106" s="117"/>
      <c r="G106" s="104">
        <f>((J23+J42+J47+J67+J79)*100)/J104</f>
        <v>100</v>
      </c>
      <c r="H106" s="105"/>
      <c r="I106" s="105"/>
      <c r="J106" s="105"/>
      <c r="K106" s="105"/>
      <c r="L106" s="106"/>
      <c r="M106" s="104"/>
      <c r="N106" s="105"/>
      <c r="O106" s="105"/>
      <c r="P106" s="105"/>
      <c r="Q106" s="105"/>
      <c r="R106" s="106"/>
      <c r="S106" s="1"/>
      <c r="T106" s="1"/>
      <c r="U106" s="1"/>
    </row>
    <row r="107" spans="1:22" ht="65.25" customHeight="1" x14ac:dyDescent="0.25">
      <c r="A107" s="118" t="s">
        <v>31</v>
      </c>
      <c r="B107" s="119"/>
      <c r="C107" s="119"/>
      <c r="D107" s="119"/>
      <c r="E107" s="119"/>
      <c r="F107" s="120"/>
      <c r="G107" s="104">
        <f>((N23+N42+N47+N67+N79)*100)/J104</f>
        <v>48.932088715525161</v>
      </c>
      <c r="H107" s="105"/>
      <c r="I107" s="105"/>
      <c r="J107" s="105"/>
      <c r="K107" s="105"/>
      <c r="L107" s="106"/>
      <c r="M107" s="137"/>
      <c r="N107" s="138"/>
      <c r="O107" s="138"/>
      <c r="P107" s="138"/>
      <c r="Q107" s="138"/>
      <c r="R107" s="138"/>
      <c r="U107" s="36"/>
    </row>
    <row r="108" spans="1:22" ht="65.25" customHeight="1" x14ac:dyDescent="0.25">
      <c r="A108" s="118" t="s">
        <v>30</v>
      </c>
      <c r="B108" s="119"/>
      <c r="C108" s="119"/>
      <c r="D108" s="119"/>
      <c r="E108" s="119"/>
      <c r="F108" s="120"/>
      <c r="G108" s="104">
        <f>((R23+R42+R47+R67+R79)*100)/J104</f>
        <v>2.5734356792944411</v>
      </c>
      <c r="H108" s="105"/>
      <c r="I108" s="105"/>
      <c r="J108" s="105"/>
      <c r="K108" s="105"/>
      <c r="L108" s="106"/>
    </row>
    <row r="110" spans="1:22" x14ac:dyDescent="0.25">
      <c r="B110" s="63" t="s">
        <v>271</v>
      </c>
    </row>
  </sheetData>
  <mergeCells count="310">
    <mergeCell ref="M107:R107"/>
    <mergeCell ref="K102:K103"/>
    <mergeCell ref="M106:R106"/>
    <mergeCell ref="T69:T71"/>
    <mergeCell ref="B34:B36"/>
    <mergeCell ref="A34:A36"/>
    <mergeCell ref="I34:I36"/>
    <mergeCell ref="J34:J36"/>
    <mergeCell ref="K34:K36"/>
    <mergeCell ref="P52:P53"/>
    <mergeCell ref="L34:L36"/>
    <mergeCell ref="M34:M36"/>
    <mergeCell ref="B69:B71"/>
    <mergeCell ref="A69:A71"/>
    <mergeCell ref="I69:I71"/>
    <mergeCell ref="J69:J71"/>
    <mergeCell ref="K69:K71"/>
    <mergeCell ref="L69:L71"/>
    <mergeCell ref="M69:M71"/>
    <mergeCell ref="N69:N71"/>
    <mergeCell ref="O69:O71"/>
    <mergeCell ref="N34:N36"/>
    <mergeCell ref="O34:O36"/>
    <mergeCell ref="Q59:Q60"/>
    <mergeCell ref="S102:S103"/>
    <mergeCell ref="T102:T103"/>
    <mergeCell ref="A102:A103"/>
    <mergeCell ref="B102:B103"/>
    <mergeCell ref="B97:B100"/>
    <mergeCell ref="A97:A100"/>
    <mergeCell ref="P61:P66"/>
    <mergeCell ref="Q61:Q66"/>
    <mergeCell ref="R61:R66"/>
    <mergeCell ref="S61:S66"/>
    <mergeCell ref="T61:T66"/>
    <mergeCell ref="I102:I103"/>
    <mergeCell ref="J102:J103"/>
    <mergeCell ref="L102:L103"/>
    <mergeCell ref="M102:M103"/>
    <mergeCell ref="N102:N103"/>
    <mergeCell ref="O102:O103"/>
    <mergeCell ref="P102:P103"/>
    <mergeCell ref="Q102:Q103"/>
    <mergeCell ref="P97:P100"/>
    <mergeCell ref="Q97:Q100"/>
    <mergeCell ref="R97:R100"/>
    <mergeCell ref="Q79:Q82"/>
    <mergeCell ref="R102:R103"/>
    <mergeCell ref="A37:A41"/>
    <mergeCell ref="B37:B41"/>
    <mergeCell ref="I61:I66"/>
    <mergeCell ref="J61:J66"/>
    <mergeCell ref="K61:K66"/>
    <mergeCell ref="L61:L66"/>
    <mergeCell ref="M61:M66"/>
    <mergeCell ref="N61:N66"/>
    <mergeCell ref="O61:O66"/>
    <mergeCell ref="O47:O51"/>
    <mergeCell ref="N44:N46"/>
    <mergeCell ref="O44:O46"/>
    <mergeCell ref="I44:I46"/>
    <mergeCell ref="J44:J46"/>
    <mergeCell ref="K44:K46"/>
    <mergeCell ref="L44:L46"/>
    <mergeCell ref="M44:M46"/>
    <mergeCell ref="O52:O53"/>
    <mergeCell ref="B44:B46"/>
    <mergeCell ref="I47:I51"/>
    <mergeCell ref="J47:J51"/>
    <mergeCell ref="K47:K51"/>
    <mergeCell ref="L47:L51"/>
    <mergeCell ref="M47:M51"/>
    <mergeCell ref="S23:S24"/>
    <mergeCell ref="T23:T24"/>
    <mergeCell ref="R59:R60"/>
    <mergeCell ref="S59:S60"/>
    <mergeCell ref="T59:T60"/>
    <mergeCell ref="R28:R33"/>
    <mergeCell ref="S28:S33"/>
    <mergeCell ref="T28:T33"/>
    <mergeCell ref="S44:S46"/>
    <mergeCell ref="T44:T46"/>
    <mergeCell ref="S47:S51"/>
    <mergeCell ref="T47:T51"/>
    <mergeCell ref="T25:T27"/>
    <mergeCell ref="S52:S53"/>
    <mergeCell ref="T52:T53"/>
    <mergeCell ref="T54:T58"/>
    <mergeCell ref="R34:R36"/>
    <mergeCell ref="S34:S36"/>
    <mergeCell ref="T34:T36"/>
    <mergeCell ref="R54:R58"/>
    <mergeCell ref="S54:S58"/>
    <mergeCell ref="R23:R24"/>
    <mergeCell ref="R79:R82"/>
    <mergeCell ref="P47:P51"/>
    <mergeCell ref="Q47:Q51"/>
    <mergeCell ref="R47:R51"/>
    <mergeCell ref="Q44:Q46"/>
    <mergeCell ref="R44:R46"/>
    <mergeCell ref="R52:R53"/>
    <mergeCell ref="P59:P60"/>
    <mergeCell ref="Q54:Q58"/>
    <mergeCell ref="P44:P46"/>
    <mergeCell ref="P54:P58"/>
    <mergeCell ref="Q52:Q53"/>
    <mergeCell ref="R67:R68"/>
    <mergeCell ref="Q23:Q24"/>
    <mergeCell ref="Q28:Q33"/>
    <mergeCell ref="Q86:Q91"/>
    <mergeCell ref="P34:P36"/>
    <mergeCell ref="Q34:Q36"/>
    <mergeCell ref="I23:I24"/>
    <mergeCell ref="J23:J24"/>
    <mergeCell ref="K23:K24"/>
    <mergeCell ref="L23:L24"/>
    <mergeCell ref="M23:M24"/>
    <mergeCell ref="N23:N24"/>
    <mergeCell ref="O23:O24"/>
    <mergeCell ref="P23:P24"/>
    <mergeCell ref="I28:I33"/>
    <mergeCell ref="J28:J33"/>
    <mergeCell ref="K28:K33"/>
    <mergeCell ref="L28:L33"/>
    <mergeCell ref="M28:M33"/>
    <mergeCell ref="N28:N33"/>
    <mergeCell ref="O28:O33"/>
    <mergeCell ref="P28:P33"/>
    <mergeCell ref="M54:M58"/>
    <mergeCell ref="N54:N58"/>
    <mergeCell ref="O54:O58"/>
    <mergeCell ref="T93:T94"/>
    <mergeCell ref="A93:A94"/>
    <mergeCell ref="K97:K100"/>
    <mergeCell ref="L97:L100"/>
    <mergeCell ref="M97:M100"/>
    <mergeCell ref="N97:N100"/>
    <mergeCell ref="O97:O100"/>
    <mergeCell ref="S95:S96"/>
    <mergeCell ref="T95:T96"/>
    <mergeCell ref="I97:I100"/>
    <mergeCell ref="J97:J100"/>
    <mergeCell ref="S97:S100"/>
    <mergeCell ref="T97:T100"/>
    <mergeCell ref="P95:P96"/>
    <mergeCell ref="Q95:Q96"/>
    <mergeCell ref="R95:R96"/>
    <mergeCell ref="A95:A96"/>
    <mergeCell ref="B95:B96"/>
    <mergeCell ref="I95:I96"/>
    <mergeCell ref="J95:J96"/>
    <mergeCell ref="K95:K96"/>
    <mergeCell ref="L95:L96"/>
    <mergeCell ref="M95:M96"/>
    <mergeCell ref="N95:N96"/>
    <mergeCell ref="O95:O96"/>
    <mergeCell ref="A79:A82"/>
    <mergeCell ref="B79:B82"/>
    <mergeCell ref="I86:I91"/>
    <mergeCell ref="J86:J91"/>
    <mergeCell ref="K86:K91"/>
    <mergeCell ref="L86:L91"/>
    <mergeCell ref="M86:M91"/>
    <mergeCell ref="N86:N91"/>
    <mergeCell ref="O86:O91"/>
    <mergeCell ref="M83:M85"/>
    <mergeCell ref="N83:N85"/>
    <mergeCell ref="L79:L82"/>
    <mergeCell ref="M79:M82"/>
    <mergeCell ref="N79:N82"/>
    <mergeCell ref="K93:K94"/>
    <mergeCell ref="L93:L94"/>
    <mergeCell ref="N59:N60"/>
    <mergeCell ref="O59:O60"/>
    <mergeCell ref="P69:P71"/>
    <mergeCell ref="Q69:Q71"/>
    <mergeCell ref="R69:R71"/>
    <mergeCell ref="S69:S71"/>
    <mergeCell ref="A72:A78"/>
    <mergeCell ref="B72:B78"/>
    <mergeCell ref="R72:R78"/>
    <mergeCell ref="O72:O78"/>
    <mergeCell ref="P72:P78"/>
    <mergeCell ref="Q72:Q78"/>
    <mergeCell ref="M67:M68"/>
    <mergeCell ref="N67:N68"/>
    <mergeCell ref="O67:O68"/>
    <mergeCell ref="P67:P68"/>
    <mergeCell ref="Q67:Q68"/>
    <mergeCell ref="B67:B68"/>
    <mergeCell ref="N47:N51"/>
    <mergeCell ref="A67:A68"/>
    <mergeCell ref="B54:B58"/>
    <mergeCell ref="A54:A58"/>
    <mergeCell ref="A59:A60"/>
    <mergeCell ref="B59:B60"/>
    <mergeCell ref="M52:M53"/>
    <mergeCell ref="I59:I60"/>
    <mergeCell ref="J59:J60"/>
    <mergeCell ref="K59:K60"/>
    <mergeCell ref="L59:L60"/>
    <mergeCell ref="M59:M60"/>
    <mergeCell ref="I52:I53"/>
    <mergeCell ref="N52:N53"/>
    <mergeCell ref="A47:A51"/>
    <mergeCell ref="B47:B51"/>
    <mergeCell ref="I54:I58"/>
    <mergeCell ref="J54:J58"/>
    <mergeCell ref="K54:K58"/>
    <mergeCell ref="L54:L58"/>
    <mergeCell ref="I67:I68"/>
    <mergeCell ref="J67:J68"/>
    <mergeCell ref="K67:K68"/>
    <mergeCell ref="L67:L68"/>
    <mergeCell ref="T67:T68"/>
    <mergeCell ref="G107:L107"/>
    <mergeCell ref="G108:L108"/>
    <mergeCell ref="S86:S91"/>
    <mergeCell ref="S72:S78"/>
    <mergeCell ref="S83:S85"/>
    <mergeCell ref="M72:M78"/>
    <mergeCell ref="N72:N78"/>
    <mergeCell ref="O83:O85"/>
    <mergeCell ref="P83:P85"/>
    <mergeCell ref="Q83:Q85"/>
    <mergeCell ref="S79:S82"/>
    <mergeCell ref="O79:O82"/>
    <mergeCell ref="P79:P82"/>
    <mergeCell ref="T79:T82"/>
    <mergeCell ref="Q93:Q94"/>
    <mergeCell ref="R93:R94"/>
    <mergeCell ref="S93:S94"/>
    <mergeCell ref="S67:S68"/>
    <mergeCell ref="M93:M94"/>
    <mergeCell ref="N93:N94"/>
    <mergeCell ref="O93:O94"/>
    <mergeCell ref="P93:P94"/>
    <mergeCell ref="P86:P91"/>
    <mergeCell ref="B20:B21"/>
    <mergeCell ref="J37:J41"/>
    <mergeCell ref="K37:K41"/>
    <mergeCell ref="L37:L41"/>
    <mergeCell ref="A106:F106"/>
    <mergeCell ref="A107:F107"/>
    <mergeCell ref="A108:F108"/>
    <mergeCell ref="A20:A21"/>
    <mergeCell ref="I83:I85"/>
    <mergeCell ref="J83:J85"/>
    <mergeCell ref="I79:I82"/>
    <mergeCell ref="J79:J82"/>
    <mergeCell ref="K79:K82"/>
    <mergeCell ref="A83:A85"/>
    <mergeCell ref="B83:B85"/>
    <mergeCell ref="B93:B94"/>
    <mergeCell ref="I93:I94"/>
    <mergeCell ref="J93:J94"/>
    <mergeCell ref="I72:I78"/>
    <mergeCell ref="J72:J78"/>
    <mergeCell ref="K72:K78"/>
    <mergeCell ref="L72:L78"/>
    <mergeCell ref="L83:L85"/>
    <mergeCell ref="A44:A46"/>
    <mergeCell ref="A19:U19"/>
    <mergeCell ref="U20:U21"/>
    <mergeCell ref="A23:A24"/>
    <mergeCell ref="B23:B24"/>
    <mergeCell ref="G106:L106"/>
    <mergeCell ref="O37:O41"/>
    <mergeCell ref="P37:P41"/>
    <mergeCell ref="Q37:Q41"/>
    <mergeCell ref="R37:R41"/>
    <mergeCell ref="I37:I41"/>
    <mergeCell ref="I20:L20"/>
    <mergeCell ref="M20:P20"/>
    <mergeCell ref="Q20:T20"/>
    <mergeCell ref="C20:H20"/>
    <mergeCell ref="S37:S41"/>
    <mergeCell ref="T37:T41"/>
    <mergeCell ref="T72:T78"/>
    <mergeCell ref="M37:M41"/>
    <mergeCell ref="N37:N41"/>
    <mergeCell ref="R83:R85"/>
    <mergeCell ref="B61:B66"/>
    <mergeCell ref="T83:T85"/>
    <mergeCell ref="T86:T91"/>
    <mergeCell ref="K83:K85"/>
    <mergeCell ref="P25:P27"/>
    <mergeCell ref="Q25:Q27"/>
    <mergeCell ref="R25:R27"/>
    <mergeCell ref="S25:S27"/>
    <mergeCell ref="A86:A91"/>
    <mergeCell ref="B86:B91"/>
    <mergeCell ref="B28:B33"/>
    <mergeCell ref="A28:A33"/>
    <mergeCell ref="A61:A66"/>
    <mergeCell ref="R86:R91"/>
    <mergeCell ref="A25:A27"/>
    <mergeCell ref="B25:B27"/>
    <mergeCell ref="I25:I27"/>
    <mergeCell ref="J25:J27"/>
    <mergeCell ref="K25:K27"/>
    <mergeCell ref="L25:L27"/>
    <mergeCell ref="M25:M27"/>
    <mergeCell ref="N25:N27"/>
    <mergeCell ref="O25:O27"/>
    <mergeCell ref="J52:J53"/>
    <mergeCell ref="K52:K53"/>
    <mergeCell ref="L52:L53"/>
    <mergeCell ref="A52:A53"/>
    <mergeCell ref="B52:B53"/>
  </mergeCells>
  <pageMargins left="0.7" right="0.7" top="0.75" bottom="0.75" header="0.3" footer="0.3"/>
  <pageSetup paperSize="8" scale="67" fitToHeight="0" orientation="landscape" r:id="rId1"/>
  <ignoredErrors>
    <ignoredError sqref="Q79"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1"/>
  <sheetViews>
    <sheetView topLeftCell="A7" workbookViewId="0">
      <selection activeCell="D21" sqref="D21"/>
    </sheetView>
  </sheetViews>
  <sheetFormatPr defaultColWidth="9.140625" defaultRowHeight="15" x14ac:dyDescent="0.25"/>
  <cols>
    <col min="1" max="1" width="8" customWidth="1"/>
    <col min="2" max="2" width="26.140625" customWidth="1"/>
    <col min="3" max="3" width="51.7109375" bestFit="1" customWidth="1"/>
    <col min="4" max="4" width="46.28515625" bestFit="1" customWidth="1"/>
  </cols>
  <sheetData>
    <row r="1" spans="1:4" x14ac:dyDescent="0.25">
      <c r="A1" s="1"/>
      <c r="B1" s="1"/>
    </row>
    <row r="2" spans="1:4" x14ac:dyDescent="0.25">
      <c r="A2" s="1"/>
      <c r="B2" s="1"/>
    </row>
    <row r="3" spans="1:4" x14ac:dyDescent="0.25">
      <c r="A3" s="1"/>
      <c r="B3" s="1"/>
    </row>
    <row r="4" spans="1:4" x14ac:dyDescent="0.25">
      <c r="A4" s="1"/>
      <c r="B4" s="1"/>
    </row>
    <row r="5" spans="1:4" ht="15.75" x14ac:dyDescent="0.25">
      <c r="A5" s="5"/>
      <c r="B5" s="5"/>
    </row>
    <row r="6" spans="1:4" ht="15.75" x14ac:dyDescent="0.25">
      <c r="A6" s="6" t="s">
        <v>25</v>
      </c>
      <c r="B6" s="6"/>
    </row>
    <row r="7" spans="1:4" ht="54" customHeight="1" x14ac:dyDescent="0.25">
      <c r="A7" s="98" t="s">
        <v>0</v>
      </c>
      <c r="B7" s="143" t="s">
        <v>6</v>
      </c>
      <c r="C7" s="143" t="s">
        <v>32</v>
      </c>
      <c r="D7" s="143" t="s">
        <v>26</v>
      </c>
    </row>
    <row r="8" spans="1:4" ht="33" customHeight="1" x14ac:dyDescent="0.25">
      <c r="A8" s="99"/>
      <c r="B8" s="144"/>
      <c r="C8" s="144"/>
      <c r="D8" s="144"/>
    </row>
    <row r="9" spans="1:4" ht="15" customHeight="1" x14ac:dyDescent="0.25">
      <c r="A9" s="10">
        <v>1</v>
      </c>
      <c r="B9" s="10">
        <v>2</v>
      </c>
      <c r="C9" s="10">
        <v>2</v>
      </c>
      <c r="D9" s="10">
        <v>3</v>
      </c>
    </row>
    <row r="10" spans="1:4" ht="375" customHeight="1" x14ac:dyDescent="0.25">
      <c r="A10" s="79" t="s">
        <v>7</v>
      </c>
      <c r="B10" s="82" t="s">
        <v>33</v>
      </c>
      <c r="C10" s="24" t="s">
        <v>185</v>
      </c>
      <c r="D10" s="34" t="s">
        <v>373</v>
      </c>
    </row>
    <row r="11" spans="1:4" ht="120" x14ac:dyDescent="0.25">
      <c r="A11" s="81"/>
      <c r="B11" s="84"/>
      <c r="C11" s="24" t="s">
        <v>185</v>
      </c>
      <c r="D11" s="34" t="s">
        <v>297</v>
      </c>
    </row>
    <row r="12" spans="1:4" ht="108" x14ac:dyDescent="0.25">
      <c r="A12" s="79" t="s">
        <v>14</v>
      </c>
      <c r="B12" s="82" t="s">
        <v>43</v>
      </c>
      <c r="C12" s="24" t="s">
        <v>186</v>
      </c>
      <c r="D12" s="26" t="s">
        <v>301</v>
      </c>
    </row>
    <row r="13" spans="1:4" ht="36" x14ac:dyDescent="0.25">
      <c r="A13" s="80"/>
      <c r="B13" s="83"/>
      <c r="C13" s="24" t="s">
        <v>187</v>
      </c>
      <c r="D13" s="26" t="s">
        <v>189</v>
      </c>
    </row>
    <row r="14" spans="1:4" ht="72" x14ac:dyDescent="0.25">
      <c r="A14" s="81"/>
      <c r="B14" s="84"/>
      <c r="C14" s="24" t="s">
        <v>188</v>
      </c>
      <c r="D14" s="26" t="s">
        <v>189</v>
      </c>
    </row>
    <row r="15" spans="1:4" ht="276" x14ac:dyDescent="0.25">
      <c r="A15" s="79" t="s">
        <v>15</v>
      </c>
      <c r="B15" s="82" t="s">
        <v>49</v>
      </c>
      <c r="C15" s="24" t="s">
        <v>190</v>
      </c>
      <c r="D15" s="34" t="s">
        <v>298</v>
      </c>
    </row>
    <row r="16" spans="1:4" ht="240" x14ac:dyDescent="0.25">
      <c r="A16" s="80"/>
      <c r="B16" s="83"/>
      <c r="C16" s="24" t="s">
        <v>191</v>
      </c>
      <c r="D16" s="34" t="s">
        <v>299</v>
      </c>
    </row>
    <row r="17" spans="1:4" ht="119.25" customHeight="1" x14ac:dyDescent="0.25">
      <c r="A17" s="80"/>
      <c r="B17" s="83"/>
      <c r="C17" s="24" t="s">
        <v>192</v>
      </c>
      <c r="D17" s="26" t="s">
        <v>300</v>
      </c>
    </row>
    <row r="18" spans="1:4" ht="96" x14ac:dyDescent="0.25">
      <c r="A18" s="81"/>
      <c r="B18" s="84"/>
      <c r="C18" s="24" t="s">
        <v>193</v>
      </c>
      <c r="D18" s="34" t="s">
        <v>211</v>
      </c>
    </row>
    <row r="19" spans="1:4" ht="36" x14ac:dyDescent="0.25">
      <c r="A19" s="25" t="s">
        <v>69</v>
      </c>
      <c r="B19" s="8" t="s">
        <v>70</v>
      </c>
      <c r="C19" s="24"/>
      <c r="D19" s="26"/>
    </row>
    <row r="20" spans="1:4" ht="96" x14ac:dyDescent="0.25">
      <c r="A20" s="79" t="s">
        <v>183</v>
      </c>
      <c r="B20" s="82" t="s">
        <v>82</v>
      </c>
      <c r="C20" s="24" t="s">
        <v>194</v>
      </c>
      <c r="D20" s="34" t="s">
        <v>202</v>
      </c>
    </row>
    <row r="21" spans="1:4" ht="145.5" customHeight="1" x14ac:dyDescent="0.25">
      <c r="A21" s="81"/>
      <c r="B21" s="84"/>
      <c r="C21" s="24" t="s">
        <v>195</v>
      </c>
      <c r="D21" s="26" t="s">
        <v>201</v>
      </c>
    </row>
  </sheetData>
  <mergeCells count="12">
    <mergeCell ref="A12:A14"/>
    <mergeCell ref="B12:B14"/>
    <mergeCell ref="A15:A18"/>
    <mergeCell ref="B15:B18"/>
    <mergeCell ref="A20:A21"/>
    <mergeCell ref="B20:B21"/>
    <mergeCell ref="A7:A8"/>
    <mergeCell ref="C7:C8"/>
    <mergeCell ref="D7:D8"/>
    <mergeCell ref="B7:B8"/>
    <mergeCell ref="A10:A11"/>
    <mergeCell ref="B10:B1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A8776-435E-4EBC-8817-0647361A4461}">
  <dimension ref="A2:L63"/>
  <sheetViews>
    <sheetView workbookViewId="0">
      <selection activeCell="M35" sqref="M35"/>
    </sheetView>
  </sheetViews>
  <sheetFormatPr defaultRowHeight="15" x14ac:dyDescent="0.25"/>
  <cols>
    <col min="11" max="11" width="144" customWidth="1"/>
    <col min="12" max="12" width="17.28515625" customWidth="1"/>
  </cols>
  <sheetData>
    <row r="2" spans="1:12" ht="15.75" x14ac:dyDescent="0.25">
      <c r="A2" s="6" t="s">
        <v>28</v>
      </c>
      <c r="B2" s="3"/>
      <c r="C2" s="17"/>
      <c r="D2" s="22"/>
      <c r="E2" s="22"/>
      <c r="F2" s="3"/>
      <c r="G2" s="3"/>
      <c r="H2" s="3"/>
      <c r="I2" s="3"/>
      <c r="J2" s="3"/>
      <c r="K2" s="3"/>
      <c r="L2" s="13"/>
    </row>
    <row r="3" spans="1:12" ht="15.75" x14ac:dyDescent="0.25">
      <c r="A3" s="6"/>
      <c r="B3" s="3"/>
      <c r="C3" s="17"/>
      <c r="D3" s="22"/>
      <c r="E3" s="22"/>
      <c r="F3" s="3"/>
      <c r="G3" s="3"/>
      <c r="H3" s="3"/>
      <c r="I3" s="3"/>
      <c r="J3" s="3"/>
      <c r="K3" s="3"/>
      <c r="L3" s="13"/>
    </row>
    <row r="4" spans="1:12" ht="31.5" x14ac:dyDescent="0.25">
      <c r="A4" s="148" t="s">
        <v>27</v>
      </c>
      <c r="B4" s="148"/>
      <c r="C4" s="148"/>
      <c r="D4" s="148"/>
      <c r="E4" s="148"/>
      <c r="F4" s="148"/>
      <c r="G4" s="148"/>
      <c r="H4" s="148"/>
      <c r="I4" s="148"/>
      <c r="J4" s="148"/>
      <c r="K4" s="148"/>
      <c r="L4" s="68" t="s">
        <v>302</v>
      </c>
    </row>
    <row r="5" spans="1:12" ht="15.75" x14ac:dyDescent="0.25">
      <c r="A5" s="148" t="s">
        <v>303</v>
      </c>
      <c r="B5" s="153"/>
      <c r="C5" s="153"/>
      <c r="D5" s="153"/>
      <c r="E5" s="153"/>
      <c r="F5" s="153"/>
      <c r="G5" s="153"/>
      <c r="H5" s="153"/>
      <c r="I5" s="153"/>
      <c r="J5" s="153"/>
      <c r="K5" s="153"/>
      <c r="L5" s="70">
        <f>L6+L23+L30+L44+L54</f>
        <v>123.53</v>
      </c>
    </row>
    <row r="6" spans="1:12" ht="15.75" x14ac:dyDescent="0.25">
      <c r="A6" s="158" t="s">
        <v>304</v>
      </c>
      <c r="B6" s="159"/>
      <c r="C6" s="159"/>
      <c r="D6" s="159"/>
      <c r="E6" s="159"/>
      <c r="F6" s="159"/>
      <c r="G6" s="159"/>
      <c r="H6" s="159"/>
      <c r="I6" s="159"/>
      <c r="J6" s="159"/>
      <c r="K6" s="160"/>
      <c r="L6" s="71">
        <f>L7+L8+L9+L10+L11+L12+L13+L14+L15+L16+L17+L18+L19+L20+L21+L22</f>
        <v>50.06</v>
      </c>
    </row>
    <row r="7" spans="1:12" ht="28.5" customHeight="1" x14ac:dyDescent="0.25">
      <c r="A7" s="146" t="s">
        <v>305</v>
      </c>
      <c r="B7" s="146"/>
      <c r="C7" s="146"/>
      <c r="D7" s="146"/>
      <c r="E7" s="146"/>
      <c r="F7" s="146"/>
      <c r="G7" s="146"/>
      <c r="H7" s="146"/>
      <c r="I7" s="146"/>
      <c r="J7" s="146"/>
      <c r="K7" s="147"/>
      <c r="L7" s="69">
        <v>9.9</v>
      </c>
    </row>
    <row r="8" spans="1:12" ht="63.75" customHeight="1" x14ac:dyDescent="0.25">
      <c r="A8" s="146" t="s">
        <v>306</v>
      </c>
      <c r="B8" s="146"/>
      <c r="C8" s="146"/>
      <c r="D8" s="146"/>
      <c r="E8" s="146"/>
      <c r="F8" s="146"/>
      <c r="G8" s="146"/>
      <c r="H8" s="146"/>
      <c r="I8" s="146"/>
      <c r="J8" s="146"/>
      <c r="K8" s="147"/>
      <c r="L8" s="69">
        <v>3.8</v>
      </c>
    </row>
    <row r="9" spans="1:12" ht="61.5" customHeight="1" x14ac:dyDescent="0.25">
      <c r="A9" s="146" t="s">
        <v>307</v>
      </c>
      <c r="B9" s="146"/>
      <c r="C9" s="146"/>
      <c r="D9" s="146"/>
      <c r="E9" s="146"/>
      <c r="F9" s="146"/>
      <c r="G9" s="146"/>
      <c r="H9" s="146"/>
      <c r="I9" s="146"/>
      <c r="J9" s="146"/>
      <c r="K9" s="147"/>
      <c r="L9" s="69">
        <v>15.2</v>
      </c>
    </row>
    <row r="10" spans="1:12" ht="31.5" customHeight="1" x14ac:dyDescent="0.25">
      <c r="A10" s="146" t="s">
        <v>308</v>
      </c>
      <c r="B10" s="146"/>
      <c r="C10" s="146"/>
      <c r="D10" s="146"/>
      <c r="E10" s="146"/>
      <c r="F10" s="146"/>
      <c r="G10" s="146"/>
      <c r="H10" s="146"/>
      <c r="I10" s="146"/>
      <c r="J10" s="146"/>
      <c r="K10" s="147"/>
      <c r="L10" s="69">
        <v>0.4</v>
      </c>
    </row>
    <row r="11" spans="1:12" ht="30.75" customHeight="1" x14ac:dyDescent="0.25">
      <c r="A11" s="146" t="s">
        <v>309</v>
      </c>
      <c r="B11" s="146"/>
      <c r="C11" s="146"/>
      <c r="D11" s="146"/>
      <c r="E11" s="146"/>
      <c r="F11" s="146"/>
      <c r="G11" s="146"/>
      <c r="H11" s="146"/>
      <c r="I11" s="146"/>
      <c r="J11" s="146"/>
      <c r="K11" s="147"/>
      <c r="L11" s="69">
        <v>0.5</v>
      </c>
    </row>
    <row r="12" spans="1:12" ht="26.25" customHeight="1" x14ac:dyDescent="0.25">
      <c r="A12" s="146" t="s">
        <v>310</v>
      </c>
      <c r="B12" s="146"/>
      <c r="C12" s="146"/>
      <c r="D12" s="146"/>
      <c r="E12" s="146"/>
      <c r="F12" s="146"/>
      <c r="G12" s="146"/>
      <c r="H12" s="146"/>
      <c r="I12" s="146"/>
      <c r="J12" s="146"/>
      <c r="K12" s="147"/>
      <c r="L12" s="69">
        <v>0.8</v>
      </c>
    </row>
    <row r="13" spans="1:12" ht="24.75" customHeight="1" x14ac:dyDescent="0.25">
      <c r="A13" s="146" t="s">
        <v>311</v>
      </c>
      <c r="B13" s="146"/>
      <c r="C13" s="146"/>
      <c r="D13" s="146"/>
      <c r="E13" s="146"/>
      <c r="F13" s="146"/>
      <c r="G13" s="146"/>
      <c r="H13" s="146"/>
      <c r="I13" s="146"/>
      <c r="J13" s="146"/>
      <c r="K13" s="147"/>
      <c r="L13" s="69">
        <v>0.6</v>
      </c>
    </row>
    <row r="14" spans="1:12" ht="21.75" customHeight="1" x14ac:dyDescent="0.25">
      <c r="A14" s="146" t="s">
        <v>357</v>
      </c>
      <c r="B14" s="146"/>
      <c r="C14" s="146"/>
      <c r="D14" s="146"/>
      <c r="E14" s="146"/>
      <c r="F14" s="146"/>
      <c r="G14" s="146"/>
      <c r="H14" s="146"/>
      <c r="I14" s="146"/>
      <c r="J14" s="146"/>
      <c r="K14" s="147"/>
      <c r="L14" s="69">
        <v>7.86</v>
      </c>
    </row>
    <row r="15" spans="1:12" ht="32.25" customHeight="1" x14ac:dyDescent="0.25">
      <c r="A15" s="146" t="s">
        <v>312</v>
      </c>
      <c r="B15" s="151"/>
      <c r="C15" s="151"/>
      <c r="D15" s="151"/>
      <c r="E15" s="151"/>
      <c r="F15" s="151"/>
      <c r="G15" s="151"/>
      <c r="H15" s="151"/>
      <c r="I15" s="151"/>
      <c r="J15" s="151"/>
      <c r="K15" s="151"/>
      <c r="L15" s="69">
        <v>3.5</v>
      </c>
    </row>
    <row r="16" spans="1:12" ht="28.5" customHeight="1" x14ac:dyDescent="0.25">
      <c r="A16" s="146" t="s">
        <v>313</v>
      </c>
      <c r="B16" s="146"/>
      <c r="C16" s="146"/>
      <c r="D16" s="146"/>
      <c r="E16" s="146"/>
      <c r="F16" s="146"/>
      <c r="G16" s="146"/>
      <c r="H16" s="146"/>
      <c r="I16" s="146"/>
      <c r="J16" s="146"/>
      <c r="K16" s="146"/>
      <c r="L16" s="69">
        <v>0.4</v>
      </c>
    </row>
    <row r="17" spans="1:12" ht="20.25" customHeight="1" x14ac:dyDescent="0.25">
      <c r="A17" s="146" t="s">
        <v>358</v>
      </c>
      <c r="B17" s="146"/>
      <c r="C17" s="146"/>
      <c r="D17" s="146"/>
      <c r="E17" s="146"/>
      <c r="F17" s="146"/>
      <c r="G17" s="146"/>
      <c r="H17" s="146"/>
      <c r="I17" s="146"/>
      <c r="J17" s="146"/>
      <c r="K17" s="146"/>
      <c r="L17" s="69">
        <v>0.2</v>
      </c>
    </row>
    <row r="18" spans="1:12" ht="52.5" customHeight="1" x14ac:dyDescent="0.25">
      <c r="A18" s="146" t="s">
        <v>314</v>
      </c>
      <c r="B18" s="146"/>
      <c r="C18" s="146"/>
      <c r="D18" s="146"/>
      <c r="E18" s="146"/>
      <c r="F18" s="146"/>
      <c r="G18" s="146"/>
      <c r="H18" s="146"/>
      <c r="I18" s="146"/>
      <c r="J18" s="146"/>
      <c r="K18" s="146"/>
      <c r="L18" s="69">
        <v>2</v>
      </c>
    </row>
    <row r="19" spans="1:12" ht="24.75" customHeight="1" x14ac:dyDescent="0.25">
      <c r="A19" s="146" t="s">
        <v>315</v>
      </c>
      <c r="B19" s="146"/>
      <c r="C19" s="146"/>
      <c r="D19" s="146"/>
      <c r="E19" s="146"/>
      <c r="F19" s="146"/>
      <c r="G19" s="146"/>
      <c r="H19" s="146"/>
      <c r="I19" s="146"/>
      <c r="J19" s="146"/>
      <c r="K19" s="146"/>
      <c r="L19" s="69">
        <v>1.4</v>
      </c>
    </row>
    <row r="20" spans="1:12" ht="24" customHeight="1" x14ac:dyDescent="0.25">
      <c r="A20" s="148" t="s">
        <v>316</v>
      </c>
      <c r="B20" s="148"/>
      <c r="C20" s="148"/>
      <c r="D20" s="148"/>
      <c r="E20" s="148"/>
      <c r="F20" s="148"/>
      <c r="G20" s="148"/>
      <c r="H20" s="148"/>
      <c r="I20" s="148"/>
      <c r="J20" s="148"/>
      <c r="K20" s="148"/>
      <c r="L20" s="69">
        <v>0.8</v>
      </c>
    </row>
    <row r="21" spans="1:12" ht="27" customHeight="1" x14ac:dyDescent="0.25">
      <c r="A21" s="148" t="s">
        <v>317</v>
      </c>
      <c r="B21" s="148"/>
      <c r="C21" s="148"/>
      <c r="D21" s="148"/>
      <c r="E21" s="148"/>
      <c r="F21" s="148"/>
      <c r="G21" s="148"/>
      <c r="H21" s="148"/>
      <c r="I21" s="148"/>
      <c r="J21" s="148"/>
      <c r="K21" s="145"/>
      <c r="L21" s="69">
        <v>1.5</v>
      </c>
    </row>
    <row r="22" spans="1:12" ht="19.5" customHeight="1" x14ac:dyDescent="0.25">
      <c r="A22" s="156" t="s">
        <v>318</v>
      </c>
      <c r="B22" s="156"/>
      <c r="C22" s="156"/>
      <c r="D22" s="156"/>
      <c r="E22" s="156"/>
      <c r="F22" s="156"/>
      <c r="G22" s="156"/>
      <c r="H22" s="156"/>
      <c r="I22" s="156"/>
      <c r="J22" s="156"/>
      <c r="K22" s="156"/>
      <c r="L22" s="69">
        <v>1.2</v>
      </c>
    </row>
    <row r="23" spans="1:12" ht="35.25" customHeight="1" x14ac:dyDescent="0.25">
      <c r="A23" s="154" t="s">
        <v>359</v>
      </c>
      <c r="B23" s="157"/>
      <c r="C23" s="157"/>
      <c r="D23" s="157"/>
      <c r="E23" s="157"/>
      <c r="F23" s="157"/>
      <c r="G23" s="157"/>
      <c r="H23" s="157"/>
      <c r="I23" s="157"/>
      <c r="J23" s="157"/>
      <c r="K23" s="157"/>
      <c r="L23" s="71">
        <f>L24+L25+L26+L27+L28+L29</f>
        <v>9.1999999999999993</v>
      </c>
    </row>
    <row r="24" spans="1:12" ht="15.75" x14ac:dyDescent="0.25">
      <c r="A24" s="148" t="s">
        <v>319</v>
      </c>
      <c r="B24" s="148"/>
      <c r="C24" s="148"/>
      <c r="D24" s="148"/>
      <c r="E24" s="148"/>
      <c r="F24" s="148"/>
      <c r="G24" s="148"/>
      <c r="H24" s="148"/>
      <c r="I24" s="148"/>
      <c r="J24" s="148"/>
      <c r="K24" s="148"/>
      <c r="L24" s="69">
        <v>3.6</v>
      </c>
    </row>
    <row r="25" spans="1:12" ht="41.25" customHeight="1" x14ac:dyDescent="0.25">
      <c r="A25" s="148" t="s">
        <v>320</v>
      </c>
      <c r="B25" s="148"/>
      <c r="C25" s="148"/>
      <c r="D25" s="148"/>
      <c r="E25" s="148"/>
      <c r="F25" s="148"/>
      <c r="G25" s="148"/>
      <c r="H25" s="148"/>
      <c r="I25" s="148"/>
      <c r="J25" s="148"/>
      <c r="K25" s="148"/>
      <c r="L25" s="69">
        <v>1.9</v>
      </c>
    </row>
    <row r="26" spans="1:12" ht="31.5" customHeight="1" x14ac:dyDescent="0.25">
      <c r="A26" s="148" t="s">
        <v>360</v>
      </c>
      <c r="B26" s="148"/>
      <c r="C26" s="148"/>
      <c r="D26" s="148"/>
      <c r="E26" s="148"/>
      <c r="F26" s="148"/>
      <c r="G26" s="148"/>
      <c r="H26" s="148"/>
      <c r="I26" s="148"/>
      <c r="J26" s="148"/>
      <c r="K26" s="148"/>
      <c r="L26" s="69">
        <v>0.6</v>
      </c>
    </row>
    <row r="27" spans="1:12" ht="26.25" customHeight="1" x14ac:dyDescent="0.25">
      <c r="A27" s="148" t="s">
        <v>321</v>
      </c>
      <c r="B27" s="148"/>
      <c r="C27" s="148"/>
      <c r="D27" s="148"/>
      <c r="E27" s="148"/>
      <c r="F27" s="148"/>
      <c r="G27" s="148"/>
      <c r="H27" s="148"/>
      <c r="I27" s="148"/>
      <c r="J27" s="148"/>
      <c r="K27" s="148"/>
      <c r="L27" s="69">
        <v>1</v>
      </c>
    </row>
    <row r="28" spans="1:12" ht="24.75" customHeight="1" x14ac:dyDescent="0.25">
      <c r="A28" s="145" t="s">
        <v>322</v>
      </c>
      <c r="B28" s="146"/>
      <c r="C28" s="146"/>
      <c r="D28" s="146"/>
      <c r="E28" s="146"/>
      <c r="F28" s="146"/>
      <c r="G28" s="146"/>
      <c r="H28" s="146"/>
      <c r="I28" s="146"/>
      <c r="J28" s="146"/>
      <c r="K28" s="147"/>
      <c r="L28" s="69">
        <v>2</v>
      </c>
    </row>
    <row r="29" spans="1:12" ht="22.5" customHeight="1" x14ac:dyDescent="0.25">
      <c r="A29" s="148" t="s">
        <v>323</v>
      </c>
      <c r="B29" s="148"/>
      <c r="C29" s="148"/>
      <c r="D29" s="148"/>
      <c r="E29" s="148"/>
      <c r="F29" s="148"/>
      <c r="G29" s="148"/>
      <c r="H29" s="148"/>
      <c r="I29" s="148"/>
      <c r="J29" s="148"/>
      <c r="K29" s="148"/>
      <c r="L29" s="69">
        <v>0.1</v>
      </c>
    </row>
    <row r="30" spans="1:12" ht="15.75" x14ac:dyDescent="0.25">
      <c r="A30" s="154" t="s">
        <v>324</v>
      </c>
      <c r="B30" s="154"/>
      <c r="C30" s="154"/>
      <c r="D30" s="154"/>
      <c r="E30" s="154"/>
      <c r="F30" s="154"/>
      <c r="G30" s="154"/>
      <c r="H30" s="154"/>
      <c r="I30" s="154"/>
      <c r="J30" s="154"/>
      <c r="K30" s="154"/>
      <c r="L30" s="71">
        <f>L31+L32+L33+L34+L35+L36+L37+L38+L39+L40+L41+L42+L43</f>
        <v>40.18</v>
      </c>
    </row>
    <row r="31" spans="1:12" ht="28.5" customHeight="1" x14ac:dyDescent="0.25">
      <c r="A31" s="148" t="s">
        <v>325</v>
      </c>
      <c r="B31" s="148"/>
      <c r="C31" s="148"/>
      <c r="D31" s="148"/>
      <c r="E31" s="148"/>
      <c r="F31" s="148"/>
      <c r="G31" s="148"/>
      <c r="H31" s="148"/>
      <c r="I31" s="148"/>
      <c r="J31" s="148"/>
      <c r="K31" s="148"/>
      <c r="L31" s="69">
        <v>1.05</v>
      </c>
    </row>
    <row r="32" spans="1:12" ht="27" customHeight="1" x14ac:dyDescent="0.25">
      <c r="A32" s="145" t="s">
        <v>326</v>
      </c>
      <c r="B32" s="146"/>
      <c r="C32" s="146"/>
      <c r="D32" s="146"/>
      <c r="E32" s="146"/>
      <c r="F32" s="146"/>
      <c r="G32" s="146"/>
      <c r="H32" s="146"/>
      <c r="I32" s="146"/>
      <c r="J32" s="146"/>
      <c r="K32" s="147"/>
      <c r="L32" s="69">
        <v>15</v>
      </c>
    </row>
    <row r="33" spans="1:12" ht="24" customHeight="1" x14ac:dyDescent="0.25">
      <c r="A33" s="148" t="s">
        <v>327</v>
      </c>
      <c r="B33" s="148"/>
      <c r="C33" s="148"/>
      <c r="D33" s="148"/>
      <c r="E33" s="148"/>
      <c r="F33" s="148"/>
      <c r="G33" s="148"/>
      <c r="H33" s="148"/>
      <c r="I33" s="148"/>
      <c r="J33" s="148"/>
      <c r="K33" s="148"/>
      <c r="L33" s="69">
        <v>4</v>
      </c>
    </row>
    <row r="34" spans="1:12" ht="23.25" customHeight="1" x14ac:dyDescent="0.25">
      <c r="A34" s="145" t="s">
        <v>328</v>
      </c>
      <c r="B34" s="146"/>
      <c r="C34" s="146"/>
      <c r="D34" s="146"/>
      <c r="E34" s="146"/>
      <c r="F34" s="146"/>
      <c r="G34" s="146"/>
      <c r="H34" s="146"/>
      <c r="I34" s="146"/>
      <c r="J34" s="146"/>
      <c r="K34" s="147"/>
      <c r="L34" s="69">
        <v>1.5</v>
      </c>
    </row>
    <row r="35" spans="1:12" ht="25.5" customHeight="1" x14ac:dyDescent="0.25">
      <c r="A35" s="145" t="s">
        <v>329</v>
      </c>
      <c r="B35" s="146"/>
      <c r="C35" s="146"/>
      <c r="D35" s="146"/>
      <c r="E35" s="146"/>
      <c r="F35" s="146"/>
      <c r="G35" s="146"/>
      <c r="H35" s="146"/>
      <c r="I35" s="146"/>
      <c r="J35" s="146"/>
      <c r="K35" s="147"/>
      <c r="L35" s="69">
        <v>1.5</v>
      </c>
    </row>
    <row r="36" spans="1:12" ht="21.75" customHeight="1" x14ac:dyDescent="0.25">
      <c r="A36" s="148" t="s">
        <v>330</v>
      </c>
      <c r="B36" s="155"/>
      <c r="C36" s="155"/>
      <c r="D36" s="155"/>
      <c r="E36" s="155"/>
      <c r="F36" s="155"/>
      <c r="G36" s="155"/>
      <c r="H36" s="155"/>
      <c r="I36" s="155"/>
      <c r="J36" s="155"/>
      <c r="K36" s="155"/>
      <c r="L36" s="69">
        <v>2</v>
      </c>
    </row>
    <row r="37" spans="1:12" ht="21.75" customHeight="1" x14ac:dyDescent="0.25">
      <c r="A37" s="145" t="s">
        <v>331</v>
      </c>
      <c r="B37" s="146"/>
      <c r="C37" s="146"/>
      <c r="D37" s="146"/>
      <c r="E37" s="146"/>
      <c r="F37" s="146"/>
      <c r="G37" s="146"/>
      <c r="H37" s="146"/>
      <c r="I37" s="146"/>
      <c r="J37" s="146"/>
      <c r="K37" s="147"/>
      <c r="L37" s="69">
        <v>12.6</v>
      </c>
    </row>
    <row r="38" spans="1:12" ht="18.75" customHeight="1" x14ac:dyDescent="0.25">
      <c r="A38" s="145" t="s">
        <v>332</v>
      </c>
      <c r="B38" s="146"/>
      <c r="C38" s="146"/>
      <c r="D38" s="146"/>
      <c r="E38" s="146"/>
      <c r="F38" s="146"/>
      <c r="G38" s="146"/>
      <c r="H38" s="146"/>
      <c r="I38" s="146"/>
      <c r="J38" s="146"/>
      <c r="K38" s="147"/>
      <c r="L38" s="69">
        <v>0.3</v>
      </c>
    </row>
    <row r="39" spans="1:12" ht="26.25" customHeight="1" x14ac:dyDescent="0.25">
      <c r="A39" s="145" t="s">
        <v>333</v>
      </c>
      <c r="B39" s="146"/>
      <c r="C39" s="146"/>
      <c r="D39" s="146"/>
      <c r="E39" s="146"/>
      <c r="F39" s="146"/>
      <c r="G39" s="146"/>
      <c r="H39" s="146"/>
      <c r="I39" s="146"/>
      <c r="J39" s="146"/>
      <c r="K39" s="147"/>
      <c r="L39" s="69">
        <v>0.5</v>
      </c>
    </row>
    <row r="40" spans="1:12" ht="17.25" customHeight="1" x14ac:dyDescent="0.25">
      <c r="A40" s="145" t="s">
        <v>334</v>
      </c>
      <c r="B40" s="146"/>
      <c r="C40" s="146"/>
      <c r="D40" s="146"/>
      <c r="E40" s="146"/>
      <c r="F40" s="146"/>
      <c r="G40" s="146"/>
      <c r="H40" s="146"/>
      <c r="I40" s="146"/>
      <c r="J40" s="146"/>
      <c r="K40" s="147"/>
      <c r="L40" s="69">
        <v>0.5</v>
      </c>
    </row>
    <row r="41" spans="1:12" ht="54" customHeight="1" x14ac:dyDescent="0.25">
      <c r="A41" s="148" t="s">
        <v>335</v>
      </c>
      <c r="B41" s="153"/>
      <c r="C41" s="153"/>
      <c r="D41" s="153"/>
      <c r="E41" s="153"/>
      <c r="F41" s="153"/>
      <c r="G41" s="153"/>
      <c r="H41" s="153"/>
      <c r="I41" s="153"/>
      <c r="J41" s="153"/>
      <c r="K41" s="153"/>
      <c r="L41" s="69">
        <v>0.31</v>
      </c>
    </row>
    <row r="42" spans="1:12" ht="15.75" x14ac:dyDescent="0.25">
      <c r="A42" s="145" t="s">
        <v>336</v>
      </c>
      <c r="B42" s="146"/>
      <c r="C42" s="146"/>
      <c r="D42" s="146"/>
      <c r="E42" s="146"/>
      <c r="F42" s="146"/>
      <c r="G42" s="146"/>
      <c r="H42" s="146"/>
      <c r="I42" s="146"/>
      <c r="J42" s="146"/>
      <c r="K42" s="147"/>
      <c r="L42" s="69">
        <v>0.5</v>
      </c>
    </row>
    <row r="43" spans="1:12" ht="35.25" customHeight="1" x14ac:dyDescent="0.25">
      <c r="A43" s="148" t="s">
        <v>337</v>
      </c>
      <c r="B43" s="148"/>
      <c r="C43" s="148"/>
      <c r="D43" s="148"/>
      <c r="E43" s="148"/>
      <c r="F43" s="148"/>
      <c r="G43" s="148"/>
      <c r="H43" s="148"/>
      <c r="I43" s="148"/>
      <c r="J43" s="148"/>
      <c r="K43" s="148"/>
      <c r="L43" s="69">
        <v>0.42</v>
      </c>
    </row>
    <row r="44" spans="1:12" ht="15.75" x14ac:dyDescent="0.25">
      <c r="A44" s="154" t="s">
        <v>338</v>
      </c>
      <c r="B44" s="154"/>
      <c r="C44" s="154"/>
      <c r="D44" s="154"/>
      <c r="E44" s="154"/>
      <c r="F44" s="154"/>
      <c r="G44" s="154"/>
      <c r="H44" s="154"/>
      <c r="I44" s="154"/>
      <c r="J44" s="154"/>
      <c r="K44" s="154"/>
      <c r="L44" s="71">
        <f>L45+L46+L47+L48+L49+L50+L51+L52+L53</f>
        <v>6.9399999999999995</v>
      </c>
    </row>
    <row r="45" spans="1:12" ht="46.5" customHeight="1" x14ac:dyDescent="0.25">
      <c r="A45" s="148" t="s">
        <v>339</v>
      </c>
      <c r="B45" s="155"/>
      <c r="C45" s="155"/>
      <c r="D45" s="155"/>
      <c r="E45" s="155"/>
      <c r="F45" s="155"/>
      <c r="G45" s="155"/>
      <c r="H45" s="155"/>
      <c r="I45" s="155"/>
      <c r="J45" s="155"/>
      <c r="K45" s="155"/>
      <c r="L45" s="69">
        <v>0.4</v>
      </c>
    </row>
    <row r="46" spans="1:12" ht="30.75" customHeight="1" x14ac:dyDescent="0.25">
      <c r="A46" s="148" t="s">
        <v>340</v>
      </c>
      <c r="B46" s="148"/>
      <c r="C46" s="148"/>
      <c r="D46" s="148"/>
      <c r="E46" s="148"/>
      <c r="F46" s="148"/>
      <c r="G46" s="148"/>
      <c r="H46" s="148"/>
      <c r="I46" s="148"/>
      <c r="J46" s="148"/>
      <c r="K46" s="148"/>
      <c r="L46" s="69">
        <v>1.3</v>
      </c>
    </row>
    <row r="47" spans="1:12" ht="15.75" x14ac:dyDescent="0.25">
      <c r="A47" s="148" t="s">
        <v>341</v>
      </c>
      <c r="B47" s="148"/>
      <c r="C47" s="148"/>
      <c r="D47" s="148"/>
      <c r="E47" s="148"/>
      <c r="F47" s="148"/>
      <c r="G47" s="148"/>
      <c r="H47" s="148"/>
      <c r="I47" s="148"/>
      <c r="J47" s="148"/>
      <c r="K47" s="148"/>
      <c r="L47" s="69">
        <v>0.1</v>
      </c>
    </row>
    <row r="48" spans="1:12" ht="15.75" x14ac:dyDescent="0.25">
      <c r="A48" s="148" t="s">
        <v>342</v>
      </c>
      <c r="B48" s="148"/>
      <c r="C48" s="148"/>
      <c r="D48" s="148"/>
      <c r="E48" s="148"/>
      <c r="F48" s="148"/>
      <c r="G48" s="148"/>
      <c r="H48" s="148"/>
      <c r="I48" s="148"/>
      <c r="J48" s="148"/>
      <c r="K48" s="148"/>
      <c r="L48" s="69">
        <v>0.14000000000000001</v>
      </c>
    </row>
    <row r="49" spans="1:12" ht="41.25" customHeight="1" x14ac:dyDescent="0.25">
      <c r="A49" s="148" t="s">
        <v>343</v>
      </c>
      <c r="B49" s="155"/>
      <c r="C49" s="155"/>
      <c r="D49" s="155"/>
      <c r="E49" s="155"/>
      <c r="F49" s="155"/>
      <c r="G49" s="155"/>
      <c r="H49" s="155"/>
      <c r="I49" s="155"/>
      <c r="J49" s="155"/>
      <c r="K49" s="155"/>
      <c r="L49" s="69">
        <v>0.3</v>
      </c>
    </row>
    <row r="50" spans="1:12" ht="36" customHeight="1" x14ac:dyDescent="0.25">
      <c r="A50" s="148" t="s">
        <v>344</v>
      </c>
      <c r="B50" s="148"/>
      <c r="C50" s="148"/>
      <c r="D50" s="148"/>
      <c r="E50" s="148"/>
      <c r="F50" s="148"/>
      <c r="G50" s="148"/>
      <c r="H50" s="148"/>
      <c r="I50" s="148"/>
      <c r="J50" s="148"/>
      <c r="K50" s="148"/>
      <c r="L50" s="69">
        <v>0.3</v>
      </c>
    </row>
    <row r="51" spans="1:12" ht="34.5" customHeight="1" x14ac:dyDescent="0.25">
      <c r="A51" s="148" t="s">
        <v>345</v>
      </c>
      <c r="B51" s="148"/>
      <c r="C51" s="148"/>
      <c r="D51" s="148"/>
      <c r="E51" s="148"/>
      <c r="F51" s="148"/>
      <c r="G51" s="148"/>
      <c r="H51" s="148"/>
      <c r="I51" s="148"/>
      <c r="J51" s="148"/>
      <c r="K51" s="148"/>
      <c r="L51" s="69">
        <v>0.9</v>
      </c>
    </row>
    <row r="52" spans="1:12" ht="36.75" customHeight="1" x14ac:dyDescent="0.25">
      <c r="A52" s="148" t="s">
        <v>346</v>
      </c>
      <c r="B52" s="148"/>
      <c r="C52" s="148"/>
      <c r="D52" s="148"/>
      <c r="E52" s="148"/>
      <c r="F52" s="148"/>
      <c r="G52" s="148"/>
      <c r="H52" s="148"/>
      <c r="I52" s="148"/>
      <c r="J52" s="148"/>
      <c r="K52" s="148"/>
      <c r="L52" s="69">
        <v>1.5</v>
      </c>
    </row>
    <row r="53" spans="1:12" ht="38.25" customHeight="1" x14ac:dyDescent="0.25">
      <c r="A53" s="148" t="s">
        <v>347</v>
      </c>
      <c r="B53" s="148"/>
      <c r="C53" s="148"/>
      <c r="D53" s="148"/>
      <c r="E53" s="148"/>
      <c r="F53" s="148"/>
      <c r="G53" s="148"/>
      <c r="H53" s="148"/>
      <c r="I53" s="148"/>
      <c r="J53" s="148"/>
      <c r="K53" s="148"/>
      <c r="L53" s="69">
        <v>2</v>
      </c>
    </row>
    <row r="54" spans="1:12" ht="15.75" x14ac:dyDescent="0.25">
      <c r="A54" s="149" t="s">
        <v>348</v>
      </c>
      <c r="B54" s="149"/>
      <c r="C54" s="149"/>
      <c r="D54" s="149"/>
      <c r="E54" s="149"/>
      <c r="F54" s="149"/>
      <c r="G54" s="149"/>
      <c r="H54" s="149"/>
      <c r="I54" s="149"/>
      <c r="J54" s="149"/>
      <c r="K54" s="149"/>
      <c r="L54" s="71">
        <f>L55+L56+L57+L58+L59+L60+L61+L62+L63</f>
        <v>17.149999999999999</v>
      </c>
    </row>
    <row r="55" spans="1:12" ht="27.75" customHeight="1" x14ac:dyDescent="0.25">
      <c r="A55" s="150" t="s">
        <v>349</v>
      </c>
      <c r="B55" s="151"/>
      <c r="C55" s="151"/>
      <c r="D55" s="151"/>
      <c r="E55" s="151"/>
      <c r="F55" s="151"/>
      <c r="G55" s="151"/>
      <c r="H55" s="151"/>
      <c r="I55" s="151"/>
      <c r="J55" s="151"/>
      <c r="K55" s="152"/>
      <c r="L55" s="69">
        <v>2.0499999999999998</v>
      </c>
    </row>
    <row r="56" spans="1:12" ht="45" customHeight="1" x14ac:dyDescent="0.25">
      <c r="A56" s="145" t="s">
        <v>350</v>
      </c>
      <c r="B56" s="146"/>
      <c r="C56" s="146"/>
      <c r="D56" s="146"/>
      <c r="E56" s="146"/>
      <c r="F56" s="146"/>
      <c r="G56" s="146"/>
      <c r="H56" s="146"/>
      <c r="I56" s="146"/>
      <c r="J56" s="146"/>
      <c r="K56" s="147"/>
      <c r="L56" s="69">
        <v>2.8</v>
      </c>
    </row>
    <row r="57" spans="1:12" ht="15.75" x14ac:dyDescent="0.25">
      <c r="A57" s="145" t="s">
        <v>351</v>
      </c>
      <c r="B57" s="146"/>
      <c r="C57" s="146"/>
      <c r="D57" s="146"/>
      <c r="E57" s="146"/>
      <c r="F57" s="146"/>
      <c r="G57" s="146"/>
      <c r="H57" s="146"/>
      <c r="I57" s="146"/>
      <c r="J57" s="146"/>
      <c r="K57" s="147"/>
      <c r="L57" s="69">
        <v>2</v>
      </c>
    </row>
    <row r="58" spans="1:12" ht="15.75" x14ac:dyDescent="0.25">
      <c r="A58" s="145" t="s">
        <v>352</v>
      </c>
      <c r="B58" s="146"/>
      <c r="C58" s="146"/>
      <c r="D58" s="146"/>
      <c r="E58" s="146"/>
      <c r="F58" s="146"/>
      <c r="G58" s="146"/>
      <c r="H58" s="146"/>
      <c r="I58" s="146"/>
      <c r="J58" s="146"/>
      <c r="K58" s="147"/>
      <c r="L58" s="69">
        <v>5.0999999999999996</v>
      </c>
    </row>
    <row r="59" spans="1:12" ht="15.75" x14ac:dyDescent="0.25">
      <c r="A59" s="150" t="s">
        <v>361</v>
      </c>
      <c r="B59" s="151"/>
      <c r="C59" s="151"/>
      <c r="D59" s="151"/>
      <c r="E59" s="151"/>
      <c r="F59" s="151"/>
      <c r="G59" s="151"/>
      <c r="H59" s="151"/>
      <c r="I59" s="151"/>
      <c r="J59" s="151"/>
      <c r="K59" s="152"/>
      <c r="L59" s="69">
        <v>0.3</v>
      </c>
    </row>
    <row r="60" spans="1:12" ht="31.5" customHeight="1" x14ac:dyDescent="0.25">
      <c r="A60" s="145" t="s">
        <v>353</v>
      </c>
      <c r="B60" s="146"/>
      <c r="C60" s="146"/>
      <c r="D60" s="146"/>
      <c r="E60" s="146"/>
      <c r="F60" s="146"/>
      <c r="G60" s="146"/>
      <c r="H60" s="146"/>
      <c r="I60" s="146"/>
      <c r="J60" s="146"/>
      <c r="K60" s="147"/>
      <c r="L60" s="69">
        <v>1</v>
      </c>
    </row>
    <row r="61" spans="1:12" ht="15.75" x14ac:dyDescent="0.25">
      <c r="A61" s="150" t="s">
        <v>354</v>
      </c>
      <c r="B61" s="151"/>
      <c r="C61" s="151"/>
      <c r="D61" s="151"/>
      <c r="E61" s="151"/>
      <c r="F61" s="151"/>
      <c r="G61" s="151"/>
      <c r="H61" s="151"/>
      <c r="I61" s="151"/>
      <c r="J61" s="151"/>
      <c r="K61" s="152"/>
      <c r="L61" s="69">
        <v>0.4</v>
      </c>
    </row>
    <row r="62" spans="1:12" ht="34.5" customHeight="1" x14ac:dyDescent="0.25">
      <c r="A62" s="145" t="s">
        <v>355</v>
      </c>
      <c r="B62" s="151"/>
      <c r="C62" s="151"/>
      <c r="D62" s="151"/>
      <c r="E62" s="151"/>
      <c r="F62" s="151"/>
      <c r="G62" s="151"/>
      <c r="H62" s="151"/>
      <c r="I62" s="151"/>
      <c r="J62" s="151"/>
      <c r="K62" s="152"/>
      <c r="L62" s="69">
        <v>2.5</v>
      </c>
    </row>
    <row r="63" spans="1:12" ht="23.25" customHeight="1" x14ac:dyDescent="0.25">
      <c r="A63" s="145" t="s">
        <v>356</v>
      </c>
      <c r="B63" s="146"/>
      <c r="C63" s="146"/>
      <c r="D63" s="146"/>
      <c r="E63" s="146"/>
      <c r="F63" s="146"/>
      <c r="G63" s="146"/>
      <c r="H63" s="146"/>
      <c r="I63" s="146"/>
      <c r="J63" s="146"/>
      <c r="K63" s="147"/>
      <c r="L63" s="69">
        <v>1</v>
      </c>
    </row>
  </sheetData>
  <mergeCells count="60">
    <mergeCell ref="A15:K15"/>
    <mergeCell ref="A4:K4"/>
    <mergeCell ref="A5:K5"/>
    <mergeCell ref="A6:K6"/>
    <mergeCell ref="A7:K7"/>
    <mergeCell ref="A8:K8"/>
    <mergeCell ref="A9:K9"/>
    <mergeCell ref="A10:K10"/>
    <mergeCell ref="A11:K11"/>
    <mergeCell ref="A12:K12"/>
    <mergeCell ref="A13:K13"/>
    <mergeCell ref="A14:K14"/>
    <mergeCell ref="A27:K27"/>
    <mergeCell ref="A16:K16"/>
    <mergeCell ref="A17:K17"/>
    <mergeCell ref="A18:K18"/>
    <mergeCell ref="A19:K19"/>
    <mergeCell ref="A20:K20"/>
    <mergeCell ref="A21:K21"/>
    <mergeCell ref="A22:K22"/>
    <mergeCell ref="A23:K23"/>
    <mergeCell ref="A24:K24"/>
    <mergeCell ref="A25:K25"/>
    <mergeCell ref="A26:K26"/>
    <mergeCell ref="A39:K39"/>
    <mergeCell ref="A28:K28"/>
    <mergeCell ref="A29:K29"/>
    <mergeCell ref="A30:K30"/>
    <mergeCell ref="A31:K31"/>
    <mergeCell ref="A32:K32"/>
    <mergeCell ref="A33:K33"/>
    <mergeCell ref="A34:K34"/>
    <mergeCell ref="A35:K35"/>
    <mergeCell ref="A36:K36"/>
    <mergeCell ref="A37:K37"/>
    <mergeCell ref="A38:K38"/>
    <mergeCell ref="A51:K51"/>
    <mergeCell ref="A40:K40"/>
    <mergeCell ref="A41:K41"/>
    <mergeCell ref="A42:K42"/>
    <mergeCell ref="A43:K43"/>
    <mergeCell ref="A44:K44"/>
    <mergeCell ref="A45:K45"/>
    <mergeCell ref="A46:K46"/>
    <mergeCell ref="A47:K47"/>
    <mergeCell ref="A48:K48"/>
    <mergeCell ref="A49:K49"/>
    <mergeCell ref="A50:K50"/>
    <mergeCell ref="A63:K63"/>
    <mergeCell ref="A52:K52"/>
    <mergeCell ref="A53:K53"/>
    <mergeCell ref="A54:K54"/>
    <mergeCell ref="A55:K55"/>
    <mergeCell ref="A56:K56"/>
    <mergeCell ref="A57:K57"/>
    <mergeCell ref="A58:K58"/>
    <mergeCell ref="A59:K59"/>
    <mergeCell ref="A60:K60"/>
    <mergeCell ref="A61:K61"/>
    <mergeCell ref="A62:K6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4</vt:i4>
      </vt:variant>
    </vt:vector>
  </HeadingPairs>
  <TitlesOfParts>
    <vt:vector size="7" baseType="lpstr">
      <vt:lpstr>1 lentelė rezultatai</vt:lpstr>
      <vt:lpstr> 2 lentelė išankst sąlygos</vt:lpstr>
      <vt:lpstr>3 lentelė poreikis</vt:lpstr>
      <vt:lpstr>'1 lentelė rezultatai'!_Hlk117169738</vt:lpstr>
      <vt:lpstr>'1 lentelė rezultatai'!_Hlk117169785</vt:lpstr>
      <vt:lpstr>'1 lentelė rezultatai'!_Hlk120091780</vt:lpstr>
      <vt:lpstr>'1 lentelė rezultatai'!_Hlk126322315</vt:lpstr>
    </vt:vector>
  </TitlesOfParts>
  <Company>IRD prie VRM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Vilma Verkauskienė</dc:creator>
  <cp:lastModifiedBy>Evelina </cp:lastModifiedBy>
  <cp:lastPrinted>2025-01-13T13:30:00Z</cp:lastPrinted>
  <dcterms:created xsi:type="dcterms:W3CDTF">2023-08-28T11:49:41Z</dcterms:created>
  <dcterms:modified xsi:type="dcterms:W3CDTF">2026-01-26T13:35:07Z</dcterms:modified>
</cp:coreProperties>
</file>